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esting_plan" sheetId="1" r:id="rId4"/>
  </sheets>
  <definedNames/>
  <calcPr/>
</workbook>
</file>

<file path=xl/sharedStrings.xml><?xml version="1.0" encoding="utf-8"?>
<sst xmlns="http://schemas.openxmlformats.org/spreadsheetml/2006/main" count="107" uniqueCount="73">
  <si>
    <r>
      <rPr>
        <rFont val="Arial"/>
        <b/>
        <color theme="1"/>
        <sz val="12.0"/>
      </rPr>
      <t xml:space="preserve">ℹ️ Disclaimer: 
</t>
    </r>
    <r>
      <rPr>
        <rFont val="Arial"/>
        <b val="0"/>
        <color theme="1"/>
        <sz val="12.0"/>
      </rPr>
      <t xml:space="preserve">- This sheet is intended for testing purposes only and is provided as an example for reference. It is not intended to replace any existing reporting tool you use or Ometria
- All data presented in the spreadsheet is test data and does not reflect actual results
- Refer to the testing plan documentation to understand how large your control group should be
- Your feedback on how to improve reporting for the predictive frequency test will be highly appreciated and will help us shape future phases. Thank you for your valuable input
</t>
    </r>
    <r>
      <rPr>
        <rFont val="Arial"/>
        <b/>
        <color theme="1"/>
        <sz val="12.0"/>
      </rPr>
      <t>Colour coding:</t>
    </r>
    <r>
      <rPr>
        <rFont val="Arial"/>
        <b val="0"/>
        <color theme="1"/>
        <sz val="12.0"/>
      </rPr>
      <t xml:space="preserve">
</t>
    </r>
    <r>
      <rPr>
        <rFont val="Arial"/>
        <b val="0"/>
        <color rgb="FF674EA7"/>
        <sz val="12.0"/>
      </rPr>
      <t xml:space="preserve">- </t>
    </r>
    <r>
      <rPr>
        <rFont val="Arial"/>
        <b/>
        <color rgb="FF674EA7"/>
        <sz val="12.0"/>
      </rPr>
      <t>Purple</t>
    </r>
    <r>
      <rPr>
        <rFont val="Arial"/>
        <b val="0"/>
        <color rgb="FF674EA7"/>
        <sz val="12.0"/>
      </rPr>
      <t xml:space="preserve"> </t>
    </r>
    <r>
      <rPr>
        <rFont val="Arial"/>
        <b val="0"/>
        <color theme="1"/>
        <sz val="12.0"/>
      </rPr>
      <t>boxes indicate instructions on how to use the spreadsheet</t>
    </r>
    <r>
      <rPr>
        <rFont val="Arial"/>
        <b val="0"/>
        <color rgb="FF674EA7"/>
        <sz val="12.0"/>
      </rPr>
      <t xml:space="preserve">
</t>
    </r>
    <r>
      <rPr>
        <rFont val="Arial"/>
        <b val="0"/>
        <color rgb="FFF1C232"/>
        <sz val="12.0"/>
      </rPr>
      <t xml:space="preserve">- </t>
    </r>
    <r>
      <rPr>
        <rFont val="Arial"/>
        <b/>
        <color rgb="FFF1C232"/>
        <sz val="12.0"/>
      </rPr>
      <t>Yellow</t>
    </r>
    <r>
      <rPr>
        <rFont val="Arial"/>
        <b val="0"/>
        <color rgb="FFF1C232"/>
        <sz val="12.0"/>
      </rPr>
      <t xml:space="preserve"> </t>
    </r>
    <r>
      <rPr>
        <rFont val="Arial"/>
        <b val="0"/>
        <color theme="1"/>
        <sz val="12.0"/>
      </rPr>
      <t>highlighted cells indicate where you will need to input your own information</t>
    </r>
    <r>
      <rPr>
        <rFont val="Arial"/>
        <b val="0"/>
        <color rgb="FFF1C232"/>
        <sz val="12.0"/>
      </rPr>
      <t xml:space="preserve">
</t>
    </r>
    <r>
      <rPr>
        <rFont val="Arial"/>
        <b val="0"/>
        <color theme="1"/>
        <sz val="12.0"/>
      </rPr>
      <t>- Everything else that is not highlighted has a formula and will be automatically populated with data entered into the yellow cells</t>
    </r>
  </si>
  <si>
    <t xml:space="preserve">PF testing plan 4 (current) vs 3 emails (predicted) </t>
  </si>
  <si>
    <r>
      <rPr>
        <rFont val="Arial"/>
        <b/>
        <color theme="1"/>
      </rPr>
      <t xml:space="preserve">Step 1: At the beginning of the test period, please provide the total number of recipients per segment.
</t>
    </r>
    <r>
      <rPr>
        <rFont val="Arial"/>
        <b val="0"/>
        <color theme="1"/>
      </rPr>
      <t xml:space="preserve">- Please ensure that you subtract the number of contacts in the control group from each main segment to obtain an accurate count.
- An example of how to do this can be found in cell </t>
    </r>
    <r>
      <rPr>
        <rFont val="Arial"/>
        <b/>
        <color theme="1"/>
      </rPr>
      <t>B9</t>
    </r>
    <r>
      <rPr>
        <rFont val="Arial"/>
        <b val="0"/>
        <color theme="1"/>
      </rPr>
      <t xml:space="preserve"> for your reference.</t>
    </r>
  </si>
  <si>
    <t>Starting contacts</t>
  </si>
  <si>
    <t>Number of contacts begining of period (week 1)</t>
  </si>
  <si>
    <t>Active Email base</t>
  </si>
  <si>
    <t xml:space="preserve">Broadcast segmentation </t>
  </si>
  <si>
    <t>Total # contacts</t>
  </si>
  <si>
    <t>High value</t>
  </si>
  <si>
    <t xml:space="preserve">Medium value </t>
  </si>
  <si>
    <t xml:space="preserve">Low value </t>
  </si>
  <si>
    <t>ROB (Rest of base)</t>
  </si>
  <si>
    <t>High value - control group (5%)</t>
  </si>
  <si>
    <t>Medium value - control group (5%)</t>
  </si>
  <si>
    <t>Low value - control group (5%)</t>
  </si>
  <si>
    <t>ROB (Rest of base) - control group (5%)</t>
  </si>
  <si>
    <r>
      <rPr>
        <rFont val="Arial"/>
        <b/>
        <color theme="1"/>
      </rPr>
      <t xml:space="preserve">Step 2: add the name of your segments below
</t>
    </r>
    <r>
      <rPr>
        <rFont val="Arial"/>
        <b val="0"/>
        <color theme="1"/>
      </rPr>
      <t xml:space="preserve">- Use column A to add the segment names
- We are only using average metrics (click-through rate, conversion rate, unsubscribe rate, revenue per email, AOV) to make sure bigger volumes of contacs don't skew the results e.g. more contacts more revenue </t>
    </r>
  </si>
  <si>
    <r>
      <rPr>
        <rFont val="Arial"/>
        <b/>
        <color theme="1"/>
      </rPr>
      <t xml:space="preserve">Step 4: Use the below Key Performance Indicators to draw your conclusions 
</t>
    </r>
    <r>
      <rPr>
        <rFont val="Arial"/>
        <b val="0"/>
        <color theme="1"/>
      </rPr>
      <t xml:space="preserve">- </t>
    </r>
    <r>
      <rPr>
        <rFont val="Arial"/>
        <b val="0"/>
        <i/>
        <color theme="1"/>
      </rPr>
      <t>Open rate</t>
    </r>
    <r>
      <rPr>
        <rFont val="Arial"/>
        <b val="0"/>
        <color theme="1"/>
      </rPr>
      <t xml:space="preserve">, </t>
    </r>
    <r>
      <rPr>
        <rFont val="Arial"/>
        <b val="0"/>
        <i/>
        <color theme="1"/>
      </rPr>
      <t>CTR</t>
    </r>
    <r>
      <rPr>
        <rFont val="Arial"/>
        <b val="0"/>
        <color theme="1"/>
      </rPr>
      <t xml:space="preserve">, </t>
    </r>
    <r>
      <rPr>
        <rFont val="Arial"/>
        <b val="0"/>
        <i/>
        <color theme="1"/>
      </rPr>
      <t>AOV</t>
    </r>
    <r>
      <rPr>
        <rFont val="Arial"/>
        <b val="0"/>
        <color theme="1"/>
      </rPr>
      <t xml:space="preserve">, </t>
    </r>
    <r>
      <rPr>
        <rFont val="Arial"/>
        <b val="0"/>
        <i/>
        <color theme="1"/>
      </rPr>
      <t>conversion rate</t>
    </r>
    <r>
      <rPr>
        <rFont val="Arial"/>
        <b val="0"/>
        <color theme="1"/>
      </rPr>
      <t>,</t>
    </r>
    <r>
      <rPr>
        <rFont val="Arial"/>
        <b val="0"/>
        <i/>
        <color theme="1"/>
      </rPr>
      <t xml:space="preserve"> revenue per emai</t>
    </r>
    <r>
      <rPr>
        <rFont val="Arial"/>
        <b val="0"/>
        <color theme="1"/>
      </rPr>
      <t xml:space="preserve">l, and </t>
    </r>
    <r>
      <rPr>
        <rFont val="Arial"/>
        <b val="0"/>
        <i/>
        <color theme="1"/>
      </rPr>
      <t>unsubscribe rate</t>
    </r>
    <r>
      <rPr>
        <rFont val="Arial"/>
        <b val="0"/>
        <color theme="1"/>
      </rPr>
      <t xml:space="preserve"> are measued on a relative basis. In other words, they are measured in comparison to the total number of recipients. 
Therefore, the size of the control group does not matter and they will provide an accurate indication of which email frequency performed the best.
</t>
    </r>
  </si>
  <si>
    <t>Aggregated view</t>
  </si>
  <si>
    <t>Key Performance Indicators</t>
  </si>
  <si>
    <t xml:space="preserve">Receiving 4 emails (current frequency) </t>
  </si>
  <si>
    <t>Total sends</t>
  </si>
  <si>
    <t>Total delivered</t>
  </si>
  <si>
    <t>Opens</t>
  </si>
  <si>
    <t>Total unsubscribed</t>
  </si>
  <si>
    <t>Clicks</t>
  </si>
  <si>
    <t>Orders</t>
  </si>
  <si>
    <t>Revenue</t>
  </si>
  <si>
    <t>OR</t>
  </si>
  <si>
    <t>CTR</t>
  </si>
  <si>
    <t>AOV</t>
  </si>
  <si>
    <t>CR</t>
  </si>
  <si>
    <t>RPE</t>
  </si>
  <si>
    <t>Unsub rate</t>
  </si>
  <si>
    <t>Total cumulative</t>
  </si>
  <si>
    <t>Receiving 3 emails (predicted suggestion)</t>
  </si>
  <si>
    <r>
      <rPr>
        <rFont val="Arial"/>
        <b/>
        <color theme="1"/>
      </rPr>
      <t xml:space="preserve">Step 3: fill out the following data as you progress with your test
</t>
    </r>
    <r>
      <rPr>
        <rFont val="Arial"/>
        <b val="0"/>
        <color theme="1"/>
      </rPr>
      <t xml:space="preserve">- Campaign name in column B 
- Total emails sent per segment in column C
- Total emails delivered per segment in column D
- Total email opens per segment in column E
- Total number of orders per segment in column I
</t>
    </r>
  </si>
  <si>
    <t>Weekly revenue tracker</t>
  </si>
  <si>
    <t>Week number</t>
  </si>
  <si>
    <t>Campaign name</t>
  </si>
  <si>
    <t>Week 1 - email 1</t>
  </si>
  <si>
    <t>Sun-kissed_Styles_for_Summer_2023</t>
  </si>
  <si>
    <t>Week 1 - email 2</t>
  </si>
  <si>
    <t>Spring_Awakening_Collection_2023</t>
  </si>
  <si>
    <t>Week 1 - email 3</t>
  </si>
  <si>
    <t>Beach_Vibes_for_Summer_2023</t>
  </si>
  <si>
    <t>Week 1 - email 4 (excluding control group)</t>
  </si>
  <si>
    <t>Floral_Frenzy_Collection_2023</t>
  </si>
  <si>
    <t>Week 2 - email 1</t>
  </si>
  <si>
    <t>Bold_and_Bright_for_Spring/Summer_2023</t>
  </si>
  <si>
    <t>Week 2 - email 2</t>
  </si>
  <si>
    <t>Summer_Essentials_Edit_2023</t>
  </si>
  <si>
    <t>Week 2 - email 3</t>
  </si>
  <si>
    <t>Garden_Party_Glamour_Collection_2023</t>
  </si>
  <si>
    <t>Week 2 - emal 4 (excluding control group)</t>
  </si>
  <si>
    <t>Poolside_Perfection_for_Summer_2023</t>
  </si>
  <si>
    <t>Week 3 - email 1</t>
  </si>
  <si>
    <t>Springtime_Serenade_Collection_2023</t>
  </si>
  <si>
    <t>Week 3 - email 2</t>
  </si>
  <si>
    <t>Summer_Soirée_Collection_2023</t>
  </si>
  <si>
    <t>Week 3 - email 3</t>
  </si>
  <si>
    <t>Spring_Refresh_Wardrobe_2023</t>
  </si>
  <si>
    <t>Week 3 - email 4 (excluding control group)</t>
  </si>
  <si>
    <t>Seaside_Escape_Styles_for_Summer_2023</t>
  </si>
  <si>
    <t>Week 4 - email 1</t>
  </si>
  <si>
    <t>Botanical_Beauty_Collection_2023</t>
  </si>
  <si>
    <t>Week 4 - email 2</t>
  </si>
  <si>
    <t>Cool_and_Casual_for_Spring/Summer_2023</t>
  </si>
  <si>
    <t>Week 4 - email 3</t>
  </si>
  <si>
    <t>Tropical_Paradise_Collection_2023</t>
  </si>
  <si>
    <t>Week 4 - email 4 (excluding control group)</t>
  </si>
  <si>
    <t>Spring_into_Summer_Styles_2023</t>
  </si>
  <si>
    <t>TOTAL</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</si>
</sst>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809]#,##0.00"/>
    <numFmt numFmtId="165" formatCode="&quot;£&quot;#,##0.000"/>
    <numFmt numFmtId="166" formatCode="&quot;£&quot;#,##0.00"/>
    <numFmt numFmtId="167" formatCode="0.000%"/>
  </numFmts>
  <fonts count="16">
    <font>
      <sz val="10.0"/>
      <color rgb="FF000000"/>
      <name val="Arial"/>
      <scheme val="minor"/>
    </font>
    <font>
      <b/>
      <sz val="12.0"/>
      <color theme="1"/>
      <name val="Arial"/>
      <scheme val="minor"/>
    </font>
    <font>
      <color theme="1"/>
      <name val="Arial"/>
      <scheme val="minor"/>
    </font>
    <font>
      <b/>
      <color theme="1"/>
      <name val="Arial"/>
      <scheme val="minor"/>
    </font>
    <font>
      <b/>
      <sz val="13.0"/>
      <color theme="1"/>
      <name val="Arial"/>
      <scheme val="minor"/>
    </font>
    <font>
      <b/>
      <sz val="15.0"/>
      <color theme="1"/>
      <name val="Arial"/>
      <scheme val="minor"/>
    </font>
    <font/>
    <font>
      <b/>
      <color theme="1"/>
      <name val="Arial"/>
    </font>
    <font>
      <b/>
      <i/>
      <color theme="1"/>
      <name val="Arial"/>
    </font>
    <font>
      <color theme="1"/>
      <name val="Arial"/>
    </font>
    <font>
      <i/>
      <color theme="1"/>
      <name val="Arial"/>
      <scheme val="minor"/>
    </font>
    <font>
      <b/>
      <i/>
      <color theme="1"/>
      <name val="Arial"/>
      <scheme val="minor"/>
    </font>
    <font>
      <i/>
      <color theme="1"/>
      <name val="Arial"/>
    </font>
    <font>
      <b/>
      <sz val="12.0"/>
      <color rgb="FF000000"/>
      <name val="Arial"/>
      <scheme val="minor"/>
    </font>
    <font>
      <b/>
      <i/>
      <sz val="12.0"/>
      <color theme="1"/>
      <name val="Arial"/>
      <scheme val="minor"/>
    </font>
    <font>
      <b/>
      <i/>
      <sz val="12.0"/>
      <color rgb="FF000000"/>
      <name val="Arial"/>
      <scheme val="minor"/>
    </font>
  </fonts>
  <fills count="8">
    <fill>
      <patternFill patternType="none"/>
    </fill>
    <fill>
      <patternFill patternType="lightGray"/>
    </fill>
    <fill>
      <patternFill patternType="solid">
        <fgColor rgb="FFEFEFEF"/>
        <bgColor rgb="FFEFEFEF"/>
      </patternFill>
    </fill>
    <fill>
      <patternFill patternType="solid">
        <fgColor rgb="FFD9D2E9"/>
        <bgColor rgb="FFD9D2E9"/>
      </patternFill>
    </fill>
    <fill>
      <patternFill patternType="solid">
        <fgColor rgb="FFFFF2CC"/>
        <bgColor rgb="FFFFF2CC"/>
      </patternFill>
    </fill>
    <fill>
      <patternFill patternType="solid">
        <fgColor rgb="FFD9D9D9"/>
        <bgColor rgb="FFD9D9D9"/>
      </patternFill>
    </fill>
    <fill>
      <patternFill patternType="solid">
        <fgColor rgb="FFD9EAD3"/>
        <bgColor rgb="FFD9EAD3"/>
      </patternFill>
    </fill>
    <fill>
      <patternFill patternType="solid">
        <fgColor rgb="FFD0E0E3"/>
        <bgColor rgb="FFD0E0E3"/>
      </patternFill>
    </fill>
  </fills>
  <borders count="10">
    <border/>
    <border>
      <right style="thin">
        <color rgb="FF000000"/>
      </right>
      <top style="thin">
        <color rgb="FF000000"/>
      </top>
      <bottom style="thin">
        <color rgb="FF000000"/>
      </bottom>
    </border>
    <border>
      <top style="thin">
        <color rgb="FF000000"/>
      </top>
    </border>
    <border>
      <right style="thin">
        <color rgb="FF000000"/>
      </right>
      <top style="thin">
        <color rgb="FF000000"/>
      </top>
    </border>
    <border>
      <top style="thin">
        <color rgb="FF000000"/>
      </top>
      <bottom style="thin">
        <color rgb="FF000000"/>
      </bottom>
    </border>
    <border>
      <left style="thin">
        <color rgb="FF000000"/>
      </left>
      <right style="thin">
        <color rgb="FF000000"/>
      </right>
      <top style="thin">
        <color rgb="FF000000"/>
      </top>
      <bottom style="thin">
        <color rgb="FF000000"/>
      </bottom>
    </border>
    <border>
      <bottom style="thin">
        <color rgb="FF000000"/>
      </bottom>
    </border>
    <border>
      <left style="thin">
        <color rgb="FF000000"/>
      </left>
      <top style="thin">
        <color rgb="FF000000"/>
      </top>
      <bottom style="thin">
        <color rgb="FF000000"/>
      </bottom>
    </border>
    <border>
      <right style="thin">
        <color rgb="FF000000"/>
      </right>
    </border>
    <border>
      <right style="thin">
        <color rgb="FF000000"/>
      </right>
      <bottom style="thin">
        <color rgb="FF000000"/>
      </bottom>
    </border>
  </borders>
  <cellStyleXfs count="1">
    <xf borderId="0" fillId="0" fontId="0" numFmtId="0" applyAlignment="1" applyFont="1"/>
  </cellStyleXfs>
  <cellXfs count="104">
    <xf borderId="0" fillId="0" fontId="0" numFmtId="0" xfId="0" applyAlignment="1" applyFont="1">
      <alignment readingOrder="0" shrinkToFit="0" vertical="bottom" wrapText="0"/>
    </xf>
    <xf borderId="0" fillId="2" fontId="1" numFmtId="0" xfId="0" applyAlignment="1" applyFill="1" applyFont="1">
      <alignment readingOrder="0" shrinkToFit="0" wrapText="1"/>
    </xf>
    <xf borderId="0" fillId="0" fontId="2" numFmtId="0" xfId="0" applyAlignment="1" applyFont="1">
      <alignment shrinkToFit="0" wrapText="1"/>
    </xf>
    <xf borderId="0" fillId="0" fontId="1" numFmtId="0" xfId="0" applyAlignment="1" applyFont="1">
      <alignment readingOrder="0"/>
    </xf>
    <xf borderId="1" fillId="3" fontId="3" numFmtId="0" xfId="0" applyAlignment="1" applyBorder="1" applyFill="1" applyFont="1">
      <alignment readingOrder="0" shrinkToFit="0" wrapText="1"/>
    </xf>
    <xf borderId="0" fillId="0" fontId="3" numFmtId="0" xfId="0" applyAlignment="1" applyFont="1">
      <alignment readingOrder="0"/>
    </xf>
    <xf borderId="0" fillId="0" fontId="3" numFmtId="3" xfId="0" applyAlignment="1" applyFont="1" applyNumberFormat="1">
      <alignment readingOrder="0"/>
    </xf>
    <xf borderId="0" fillId="0" fontId="3" numFmtId="3" xfId="0" applyAlignment="1" applyFont="1" applyNumberFormat="1">
      <alignment readingOrder="0" shrinkToFit="0" wrapText="1"/>
    </xf>
    <xf borderId="2" fillId="0" fontId="3" numFmtId="0" xfId="0" applyAlignment="1" applyBorder="1" applyFont="1">
      <alignment readingOrder="0"/>
    </xf>
    <xf borderId="3" fillId="0" fontId="3" numFmtId="3" xfId="0" applyAlignment="1" applyBorder="1" applyFont="1" applyNumberFormat="1">
      <alignment readingOrder="0"/>
    </xf>
    <xf borderId="4" fillId="0" fontId="2" numFmtId="0" xfId="0" applyAlignment="1" applyBorder="1" applyFont="1">
      <alignment readingOrder="0"/>
    </xf>
    <xf borderId="4" fillId="0" fontId="2" numFmtId="3" xfId="0" applyAlignment="1" applyBorder="1" applyFont="1" applyNumberFormat="1">
      <alignment readingOrder="0"/>
    </xf>
    <xf borderId="0" fillId="0" fontId="2" numFmtId="10" xfId="0" applyFont="1" applyNumberFormat="1"/>
    <xf borderId="0" fillId="0" fontId="2" numFmtId="3" xfId="0" applyAlignment="1" applyFont="1" applyNumberFormat="1">
      <alignment readingOrder="0"/>
    </xf>
    <xf borderId="4" fillId="0" fontId="3" numFmtId="0" xfId="0" applyAlignment="1" applyBorder="1" applyFont="1">
      <alignment readingOrder="0"/>
    </xf>
    <xf borderId="4" fillId="0" fontId="3" numFmtId="3" xfId="0" applyAlignment="1" applyBorder="1" applyFont="1" applyNumberFormat="1">
      <alignment readingOrder="0"/>
    </xf>
    <xf borderId="0" fillId="0" fontId="3" numFmtId="0" xfId="0" applyFont="1"/>
    <xf borderId="0" fillId="0" fontId="2" numFmtId="0" xfId="0" applyAlignment="1" applyFont="1">
      <alignment readingOrder="0"/>
    </xf>
    <xf borderId="0" fillId="4" fontId="3" numFmtId="3" xfId="0" applyAlignment="1" applyFill="1" applyFont="1" applyNumberFormat="1">
      <alignment readingOrder="0"/>
    </xf>
    <xf borderId="0" fillId="4" fontId="2" numFmtId="3" xfId="0" applyAlignment="1" applyFont="1" applyNumberFormat="1">
      <alignment readingOrder="0"/>
    </xf>
    <xf borderId="0" fillId="4" fontId="2" numFmtId="3" xfId="0" applyFont="1" applyNumberFormat="1"/>
    <xf borderId="0" fillId="0" fontId="2" numFmtId="3" xfId="0" applyFont="1" applyNumberFormat="1"/>
    <xf borderId="3" fillId="3" fontId="3" numFmtId="0" xfId="0" applyAlignment="1" applyBorder="1" applyFont="1">
      <alignment readingOrder="0" shrinkToFit="0" wrapText="1"/>
    </xf>
    <xf borderId="5" fillId="3" fontId="3" numFmtId="0" xfId="0" applyAlignment="1" applyBorder="1" applyFont="1">
      <alignment readingOrder="0" shrinkToFit="0" wrapText="1"/>
    </xf>
    <xf borderId="4" fillId="0" fontId="4" numFmtId="0" xfId="0" applyAlignment="1" applyBorder="1" applyFont="1">
      <alignment readingOrder="0"/>
    </xf>
    <xf borderId="6" fillId="0" fontId="2" numFmtId="3" xfId="0" applyBorder="1" applyFont="1" applyNumberFormat="1"/>
    <xf borderId="6" fillId="0" fontId="2" numFmtId="0" xfId="0" applyAlignment="1" applyBorder="1" applyFont="1">
      <alignment shrinkToFit="0" wrapText="1"/>
    </xf>
    <xf borderId="6" fillId="0" fontId="2" numFmtId="0" xfId="0" applyBorder="1" applyFont="1"/>
    <xf borderId="7" fillId="0" fontId="5" numFmtId="0" xfId="0" applyAlignment="1" applyBorder="1" applyFont="1">
      <alignment horizontal="center" readingOrder="0"/>
    </xf>
    <xf borderId="4" fillId="0" fontId="6" numFmtId="0" xfId="0" applyBorder="1" applyFont="1"/>
    <xf borderId="1" fillId="0" fontId="6" numFmtId="0" xfId="0" applyBorder="1" applyFont="1"/>
    <xf borderId="4" fillId="0" fontId="7" numFmtId="3" xfId="0" applyAlignment="1" applyBorder="1" applyFont="1" applyNumberFormat="1">
      <alignment shrinkToFit="0" vertical="bottom" wrapText="1"/>
    </xf>
    <xf borderId="4" fillId="0" fontId="7" numFmtId="0" xfId="0" applyAlignment="1" applyBorder="1" applyFont="1">
      <alignment vertical="bottom"/>
    </xf>
    <xf borderId="4" fillId="0" fontId="7" numFmtId="0" xfId="0" applyAlignment="1" applyBorder="1" applyFont="1">
      <alignment readingOrder="0" vertical="bottom"/>
    </xf>
    <xf borderId="4" fillId="0" fontId="8" numFmtId="0" xfId="0" applyAlignment="1" applyBorder="1" applyFont="1">
      <alignment vertical="bottom"/>
    </xf>
    <xf borderId="1" fillId="0" fontId="8" numFmtId="0" xfId="0" applyAlignment="1" applyBorder="1" applyFont="1">
      <alignment vertical="bottom"/>
    </xf>
    <xf borderId="0" fillId="4" fontId="2" numFmtId="0" xfId="0" applyAlignment="1" applyFont="1">
      <alignment readingOrder="0"/>
    </xf>
    <xf borderId="0" fillId="0" fontId="2" numFmtId="3" xfId="0" applyAlignment="1" applyFont="1" applyNumberFormat="1">
      <alignment shrinkToFit="0" wrapText="1"/>
    </xf>
    <xf borderId="0" fillId="0" fontId="9" numFmtId="164" xfId="0" applyAlignment="1" applyFont="1" applyNumberFormat="1">
      <alignment horizontal="right" readingOrder="0" vertical="bottom"/>
    </xf>
    <xf borderId="0" fillId="0" fontId="10" numFmtId="10" xfId="0" applyFont="1" applyNumberFormat="1"/>
    <xf borderId="0" fillId="0" fontId="10" numFmtId="164" xfId="0" applyFont="1" applyNumberFormat="1"/>
    <xf borderId="8" fillId="0" fontId="10" numFmtId="10" xfId="0" applyBorder="1" applyFont="1" applyNumberFormat="1"/>
    <xf borderId="2" fillId="5" fontId="3" numFmtId="0" xfId="0" applyAlignment="1" applyBorder="1" applyFill="1" applyFont="1">
      <alignment readingOrder="0"/>
    </xf>
    <xf borderId="2" fillId="5" fontId="3" numFmtId="3" xfId="0" applyAlignment="1" applyBorder="1" applyFont="1" applyNumberFormat="1">
      <alignment shrinkToFit="0" wrapText="1"/>
    </xf>
    <xf borderId="2" fillId="5" fontId="3" numFmtId="3" xfId="0" applyBorder="1" applyFont="1" applyNumberFormat="1"/>
    <xf borderId="2" fillId="5" fontId="7" numFmtId="164" xfId="0" applyAlignment="1" applyBorder="1" applyFont="1" applyNumberFormat="1">
      <alignment horizontal="right" readingOrder="0" vertical="bottom"/>
    </xf>
    <xf borderId="2" fillId="5" fontId="11" numFmtId="10" xfId="0" applyBorder="1" applyFont="1" applyNumberFormat="1"/>
    <xf borderId="2" fillId="5" fontId="11" numFmtId="164" xfId="0" applyBorder="1" applyFont="1" applyNumberFormat="1"/>
    <xf borderId="3" fillId="5" fontId="11" numFmtId="10" xfId="0" applyBorder="1" applyFont="1" applyNumberFormat="1"/>
    <xf borderId="4" fillId="0" fontId="8" numFmtId="10" xfId="0" applyAlignment="1" applyBorder="1" applyFont="1" applyNumberFormat="1">
      <alignment vertical="bottom"/>
    </xf>
    <xf borderId="1" fillId="0" fontId="8" numFmtId="10" xfId="0" applyAlignment="1" applyBorder="1" applyFont="1" applyNumberFormat="1">
      <alignment vertical="bottom"/>
    </xf>
    <xf borderId="4" fillId="5" fontId="3" numFmtId="0" xfId="0" applyAlignment="1" applyBorder="1" applyFont="1">
      <alignment readingOrder="0"/>
    </xf>
    <xf borderId="4" fillId="5" fontId="3" numFmtId="3" xfId="0" applyAlignment="1" applyBorder="1" applyFont="1" applyNumberFormat="1">
      <alignment shrinkToFit="0" wrapText="1"/>
    </xf>
    <xf borderId="4" fillId="5" fontId="3" numFmtId="3" xfId="0" applyBorder="1" applyFont="1" applyNumberFormat="1"/>
    <xf borderId="4" fillId="5" fontId="7" numFmtId="164" xfId="0" applyAlignment="1" applyBorder="1" applyFont="1" applyNumberFormat="1">
      <alignment horizontal="right" readingOrder="0" vertical="bottom"/>
    </xf>
    <xf borderId="4" fillId="5" fontId="11" numFmtId="10" xfId="0" applyBorder="1" applyFont="1" applyNumberFormat="1"/>
    <xf borderId="4" fillId="5" fontId="11" numFmtId="164" xfId="0" applyBorder="1" applyFont="1" applyNumberFormat="1"/>
    <xf borderId="1" fillId="5" fontId="11" numFmtId="10" xfId="0" applyBorder="1" applyFont="1" applyNumberFormat="1"/>
    <xf borderId="0" fillId="0" fontId="9" numFmtId="3" xfId="0" applyAlignment="1" applyFont="1" applyNumberFormat="1">
      <alignment horizontal="right" vertical="bottom"/>
    </xf>
    <xf borderId="5" fillId="3" fontId="3" numFmtId="0" xfId="0" applyAlignment="1" applyBorder="1" applyFont="1">
      <alignment readingOrder="0"/>
    </xf>
    <xf borderId="1" fillId="0" fontId="4" numFmtId="0" xfId="0" applyAlignment="1" applyBorder="1" applyFont="1">
      <alignment readingOrder="0"/>
    </xf>
    <xf borderId="4" fillId="0" fontId="7" numFmtId="3" xfId="0" applyAlignment="1" applyBorder="1" applyFont="1" applyNumberFormat="1">
      <alignment vertical="bottom"/>
    </xf>
    <xf borderId="4" fillId="0" fontId="7" numFmtId="3" xfId="0" applyAlignment="1" applyBorder="1" applyFont="1" applyNumberFormat="1">
      <alignment readingOrder="0" vertical="bottom"/>
    </xf>
    <xf borderId="4" fillId="0" fontId="7" numFmtId="165" xfId="0" applyAlignment="1" applyBorder="1" applyFont="1" applyNumberFormat="1">
      <alignment vertical="bottom"/>
    </xf>
    <xf borderId="1" fillId="0" fontId="7" numFmtId="10" xfId="0" applyAlignment="1" applyBorder="1" applyFont="1" applyNumberFormat="1">
      <alignment vertical="bottom"/>
    </xf>
    <xf borderId="6" fillId="6" fontId="2" numFmtId="0" xfId="0" applyAlignment="1" applyBorder="1" applyFill="1" applyFont="1">
      <alignment readingOrder="0"/>
    </xf>
    <xf borderId="6" fillId="4" fontId="2" numFmtId="0" xfId="0" applyAlignment="1" applyBorder="1" applyFont="1">
      <alignment readingOrder="0"/>
    </xf>
    <xf borderId="6" fillId="6" fontId="9" numFmtId="3" xfId="0" applyAlignment="1" applyBorder="1" applyFont="1" applyNumberFormat="1">
      <alignment horizontal="right" readingOrder="0" shrinkToFit="0" vertical="bottom" wrapText="1"/>
    </xf>
    <xf borderId="6" fillId="6" fontId="9" numFmtId="3" xfId="0" applyAlignment="1" applyBorder="1" applyFont="1" applyNumberFormat="1">
      <alignment horizontal="right" readingOrder="0" vertical="bottom"/>
    </xf>
    <xf borderId="6" fillId="6" fontId="12" numFmtId="10" xfId="0" applyAlignment="1" applyBorder="1" applyFont="1" applyNumberFormat="1">
      <alignment horizontal="right" vertical="bottom"/>
    </xf>
    <xf borderId="6" fillId="6" fontId="12" numFmtId="166" xfId="0" applyAlignment="1" applyBorder="1" applyFont="1" applyNumberFormat="1">
      <alignment horizontal="right" vertical="bottom"/>
    </xf>
    <xf borderId="6" fillId="6" fontId="12" numFmtId="167" xfId="0" applyAlignment="1" applyBorder="1" applyFont="1" applyNumberFormat="1">
      <alignment horizontal="right" vertical="bottom"/>
    </xf>
    <xf borderId="6" fillId="6" fontId="12" numFmtId="165" xfId="0" applyAlignment="1" applyBorder="1" applyFont="1" applyNumberFormat="1">
      <alignment horizontal="right" vertical="bottom"/>
    </xf>
    <xf borderId="9" fillId="6" fontId="12" numFmtId="10" xfId="0" applyAlignment="1" applyBorder="1" applyFont="1" applyNumberFormat="1">
      <alignment horizontal="right" vertical="bottom"/>
    </xf>
    <xf borderId="0" fillId="4" fontId="9" numFmtId="3" xfId="0" applyAlignment="1" applyFont="1" applyNumberFormat="1">
      <alignment horizontal="right" shrinkToFit="0" vertical="bottom" wrapText="1"/>
    </xf>
    <xf borderId="0" fillId="4" fontId="9" numFmtId="3" xfId="0" applyAlignment="1" applyFont="1" applyNumberFormat="1">
      <alignment horizontal="right" readingOrder="0" vertical="bottom"/>
    </xf>
    <xf borderId="0" fillId="4" fontId="9" numFmtId="3" xfId="0" applyAlignment="1" applyFont="1" applyNumberFormat="1">
      <alignment horizontal="right" vertical="bottom"/>
    </xf>
    <xf borderId="0" fillId="0" fontId="12" numFmtId="10" xfId="0" applyAlignment="1" applyFont="1" applyNumberFormat="1">
      <alignment horizontal="right" vertical="bottom"/>
    </xf>
    <xf borderId="0" fillId="0" fontId="12" numFmtId="164" xfId="0" applyAlignment="1" applyFont="1" applyNumberFormat="1">
      <alignment horizontal="right" readingOrder="0" vertical="bottom"/>
    </xf>
    <xf borderId="0" fillId="0" fontId="12" numFmtId="167" xfId="0" applyAlignment="1" applyFont="1" applyNumberFormat="1">
      <alignment horizontal="right" vertical="bottom"/>
    </xf>
    <xf borderId="0" fillId="0" fontId="12" numFmtId="165" xfId="0" applyAlignment="1" applyFont="1" applyNumberFormat="1">
      <alignment horizontal="right" readingOrder="0" vertical="bottom"/>
    </xf>
    <xf borderId="8" fillId="0" fontId="12" numFmtId="10" xfId="0" applyAlignment="1" applyBorder="1" applyFont="1" applyNumberFormat="1">
      <alignment horizontal="right" vertical="bottom"/>
    </xf>
    <xf borderId="0" fillId="0" fontId="12" numFmtId="166" xfId="0" applyAlignment="1" applyFont="1" applyNumberFormat="1">
      <alignment horizontal="right" readingOrder="0" vertical="bottom"/>
    </xf>
    <xf borderId="4" fillId="6" fontId="2" numFmtId="0" xfId="0" applyAlignment="1" applyBorder="1" applyFont="1">
      <alignment readingOrder="0"/>
    </xf>
    <xf borderId="4" fillId="4" fontId="2" numFmtId="0" xfId="0" applyAlignment="1" applyBorder="1" applyFont="1">
      <alignment readingOrder="0"/>
    </xf>
    <xf borderId="4" fillId="6" fontId="9" numFmtId="3" xfId="0" applyAlignment="1" applyBorder="1" applyFont="1" applyNumberFormat="1">
      <alignment horizontal="right" readingOrder="0" shrinkToFit="0" vertical="bottom" wrapText="1"/>
    </xf>
    <xf borderId="4" fillId="6" fontId="9" numFmtId="3" xfId="0" applyAlignment="1" applyBorder="1" applyFont="1" applyNumberFormat="1">
      <alignment horizontal="right" readingOrder="0" vertical="bottom"/>
    </xf>
    <xf borderId="4" fillId="6" fontId="12" numFmtId="10" xfId="0" applyAlignment="1" applyBorder="1" applyFont="1" applyNumberFormat="1">
      <alignment horizontal="right" vertical="bottom"/>
    </xf>
    <xf borderId="4" fillId="6" fontId="12" numFmtId="166" xfId="0" applyAlignment="1" applyBorder="1" applyFont="1" applyNumberFormat="1">
      <alignment horizontal="right" vertical="bottom"/>
    </xf>
    <xf borderId="4" fillId="6" fontId="12" numFmtId="167" xfId="0" applyAlignment="1" applyBorder="1" applyFont="1" applyNumberFormat="1">
      <alignment horizontal="right" vertical="bottom"/>
    </xf>
    <xf borderId="4" fillId="6" fontId="12" numFmtId="165" xfId="0" applyAlignment="1" applyBorder="1" applyFont="1" applyNumberFormat="1">
      <alignment horizontal="right" vertical="bottom"/>
    </xf>
    <xf borderId="1" fillId="6" fontId="12" numFmtId="10" xfId="0" applyAlignment="1" applyBorder="1" applyFont="1" applyNumberFormat="1">
      <alignment horizontal="right" vertical="bottom"/>
    </xf>
    <xf borderId="4" fillId="7" fontId="2" numFmtId="0" xfId="0" applyAlignment="1" applyBorder="1" applyFill="1" applyFont="1">
      <alignment readingOrder="0"/>
    </xf>
    <xf borderId="0" fillId="0" fontId="9" numFmtId="3" xfId="0" applyAlignment="1" applyFont="1" applyNumberFormat="1">
      <alignment horizontal="right" shrinkToFit="0" vertical="bottom" wrapText="1"/>
    </xf>
    <xf borderId="0" fillId="0" fontId="9" numFmtId="3" xfId="0" applyAlignment="1" applyFont="1" applyNumberFormat="1">
      <alignment horizontal="right" readingOrder="0" vertical="bottom"/>
    </xf>
    <xf borderId="4" fillId="0" fontId="1" numFmtId="0" xfId="0" applyBorder="1" applyFont="1"/>
    <xf borderId="4" fillId="5" fontId="1" numFmtId="0" xfId="0" applyAlignment="1" applyBorder="1" applyFont="1">
      <alignment vertical="bottom"/>
    </xf>
    <xf borderId="4" fillId="5" fontId="13" numFmtId="3" xfId="0" applyAlignment="1" applyBorder="1" applyFont="1" applyNumberFormat="1">
      <alignment shrinkToFit="0" wrapText="1"/>
    </xf>
    <xf borderId="4" fillId="5" fontId="13" numFmtId="3" xfId="0" applyBorder="1" applyFont="1" applyNumberFormat="1"/>
    <xf borderId="4" fillId="5" fontId="14" numFmtId="10" xfId="0" applyAlignment="1" applyBorder="1" applyFont="1" applyNumberFormat="1">
      <alignment horizontal="right" vertical="bottom"/>
    </xf>
    <xf borderId="4" fillId="5" fontId="15" numFmtId="164" xfId="0" applyBorder="1" applyFont="1" applyNumberFormat="1"/>
    <xf borderId="4" fillId="5" fontId="14" numFmtId="167" xfId="0" applyAlignment="1" applyBorder="1" applyFont="1" applyNumberFormat="1">
      <alignment horizontal="right" vertical="bottom"/>
    </xf>
    <xf borderId="4" fillId="5" fontId="15" numFmtId="165" xfId="0" applyBorder="1" applyFont="1" applyNumberFormat="1"/>
    <xf borderId="1" fillId="5" fontId="14" numFmtId="10" xfId="0" applyAlignment="1" applyBorder="1" applyFont="1" applyNumberFormat="1">
      <alignment horizontal="righ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98.63"/>
    <col customWidth="1" min="2" max="3" width="39.75"/>
    <col customWidth="1" min="4" max="4" width="35.63"/>
    <col customWidth="1" min="5" max="5" width="38.25"/>
    <col customWidth="1" min="6" max="6" width="16.25"/>
    <col customWidth="1" min="10" max="10" width="13.63"/>
    <col customWidth="1" min="12" max="12" width="15.75"/>
  </cols>
  <sheetData>
    <row r="1">
      <c r="A1" s="1" t="s">
        <v>0</v>
      </c>
      <c r="C1" s="2"/>
    </row>
    <row r="2">
      <c r="A2" s="3"/>
      <c r="C2" s="2"/>
    </row>
    <row r="3">
      <c r="A3" s="3" t="s">
        <v>1</v>
      </c>
      <c r="C3" s="2"/>
    </row>
    <row r="4">
      <c r="A4" s="4" t="s">
        <v>2</v>
      </c>
      <c r="C4" s="2"/>
    </row>
    <row r="5">
      <c r="A5" s="5"/>
      <c r="B5" s="6"/>
      <c r="C5" s="7"/>
    </row>
    <row r="6">
      <c r="A6" s="8" t="s">
        <v>3</v>
      </c>
      <c r="B6" s="9" t="s">
        <v>4</v>
      </c>
      <c r="C6" s="7"/>
      <c r="D6" s="5"/>
      <c r="E6" s="6"/>
    </row>
    <row r="7">
      <c r="A7" s="10" t="s">
        <v>5</v>
      </c>
      <c r="B7" s="11">
        <f>sum(B9:B16)</f>
        <v>1000000</v>
      </c>
      <c r="C7" s="7"/>
      <c r="D7" s="12"/>
      <c r="E7" s="13"/>
    </row>
    <row r="8">
      <c r="A8" s="14" t="s">
        <v>6</v>
      </c>
      <c r="B8" s="15" t="s">
        <v>7</v>
      </c>
      <c r="C8" s="7"/>
      <c r="D8" s="12"/>
      <c r="E8" s="5"/>
      <c r="F8" s="16"/>
      <c r="G8" s="16"/>
      <c r="H8" s="16"/>
      <c r="I8" s="16"/>
      <c r="J8" s="16"/>
      <c r="K8" s="16"/>
      <c r="L8" s="16"/>
      <c r="M8" s="16"/>
      <c r="N8" s="16"/>
      <c r="O8" s="16"/>
      <c r="P8" s="16"/>
      <c r="Q8" s="16"/>
      <c r="R8" s="16"/>
      <c r="S8" s="16"/>
      <c r="T8" s="16"/>
      <c r="U8" s="16"/>
      <c r="V8" s="16"/>
      <c r="W8" s="16"/>
      <c r="X8" s="16"/>
      <c r="Y8" s="16"/>
      <c r="Z8" s="16"/>
      <c r="AA8" s="16"/>
      <c r="AB8" s="16"/>
    </row>
    <row r="9">
      <c r="A9" s="17" t="s">
        <v>8</v>
      </c>
      <c r="B9" s="18">
        <f>50678-B13</f>
        <v>48144.1</v>
      </c>
      <c r="C9" s="7"/>
      <c r="D9" s="12"/>
    </row>
    <row r="10">
      <c r="A10" s="17" t="s">
        <v>9</v>
      </c>
      <c r="B10" s="19">
        <f>100345-B14</f>
        <v>95327.75</v>
      </c>
      <c r="C10" s="7"/>
      <c r="D10" s="12"/>
    </row>
    <row r="11">
      <c r="A11" s="17" t="s">
        <v>10</v>
      </c>
      <c r="B11" s="19">
        <f>498977-B15</f>
        <v>474028.15</v>
      </c>
      <c r="C11" s="7"/>
      <c r="D11" s="12"/>
    </row>
    <row r="12">
      <c r="A12" s="17" t="s">
        <v>11</v>
      </c>
      <c r="B12" s="19">
        <f>350000-B16</f>
        <v>332500</v>
      </c>
      <c r="C12" s="7"/>
      <c r="D12" s="12"/>
    </row>
    <row r="13">
      <c r="A13" s="17" t="s">
        <v>12</v>
      </c>
      <c r="B13" s="20">
        <v>2533.9</v>
      </c>
      <c r="C13" s="7"/>
      <c r="D13" s="12"/>
      <c r="E13" s="21"/>
    </row>
    <row r="14">
      <c r="A14" s="17" t="s">
        <v>13</v>
      </c>
      <c r="B14" s="20">
        <v>5017.25</v>
      </c>
      <c r="C14" s="7"/>
      <c r="D14" s="12"/>
      <c r="E14" s="21"/>
    </row>
    <row r="15">
      <c r="A15" s="17" t="s">
        <v>14</v>
      </c>
      <c r="B15" s="20">
        <v>24948.850000000002</v>
      </c>
      <c r="C15" s="7"/>
      <c r="D15" s="12"/>
      <c r="E15" s="21"/>
    </row>
    <row r="16">
      <c r="A16" s="17" t="s">
        <v>15</v>
      </c>
      <c r="B16" s="20">
        <v>17500.0</v>
      </c>
      <c r="C16" s="7"/>
      <c r="D16" s="12"/>
      <c r="E16" s="21"/>
    </row>
    <row r="17">
      <c r="B17" s="21"/>
      <c r="C17" s="7"/>
    </row>
    <row r="18">
      <c r="A18" s="22" t="s">
        <v>16</v>
      </c>
      <c r="B18" s="21"/>
      <c r="C18" s="23" t="s">
        <v>17</v>
      </c>
    </row>
    <row r="19">
      <c r="A19" s="24" t="s">
        <v>18</v>
      </c>
      <c r="B19" s="25"/>
      <c r="C19" s="26"/>
      <c r="D19" s="27"/>
      <c r="E19" s="27"/>
      <c r="F19" s="27"/>
      <c r="G19" s="27"/>
      <c r="H19" s="27"/>
      <c r="I19" s="27"/>
      <c r="J19" s="28" t="s">
        <v>19</v>
      </c>
      <c r="K19" s="29"/>
      <c r="L19" s="29"/>
      <c r="M19" s="29"/>
      <c r="N19" s="29"/>
      <c r="O19" s="30"/>
    </row>
    <row r="20">
      <c r="A20" s="14" t="s">
        <v>20</v>
      </c>
      <c r="B20" s="15"/>
      <c r="C20" s="31" t="s">
        <v>21</v>
      </c>
      <c r="D20" s="32" t="s">
        <v>22</v>
      </c>
      <c r="E20" s="32" t="s">
        <v>23</v>
      </c>
      <c r="F20" s="33" t="s">
        <v>24</v>
      </c>
      <c r="G20" s="32" t="s">
        <v>25</v>
      </c>
      <c r="H20" s="32" t="s">
        <v>26</v>
      </c>
      <c r="I20" s="32" t="s">
        <v>27</v>
      </c>
      <c r="J20" s="34" t="s">
        <v>28</v>
      </c>
      <c r="K20" s="34" t="s">
        <v>29</v>
      </c>
      <c r="L20" s="34" t="s">
        <v>30</v>
      </c>
      <c r="M20" s="34" t="s">
        <v>31</v>
      </c>
      <c r="N20" s="34" t="s">
        <v>32</v>
      </c>
      <c r="O20" s="35" t="s">
        <v>33</v>
      </c>
      <c r="P20" s="16"/>
      <c r="Q20" s="16"/>
      <c r="R20" s="16"/>
      <c r="S20" s="16"/>
      <c r="T20" s="16"/>
      <c r="U20" s="16"/>
      <c r="V20" s="16"/>
      <c r="W20" s="16"/>
      <c r="X20" s="16"/>
      <c r="Y20" s="16"/>
      <c r="Z20" s="16"/>
      <c r="AA20" s="16"/>
    </row>
    <row r="21">
      <c r="A21" s="36" t="s">
        <v>8</v>
      </c>
      <c r="B21" s="6"/>
      <c r="C21" s="37">
        <f t="shared" ref="C21:I21" si="1">SUMIF($A$36:$A$179,$A21,C$36:C$179)</f>
        <v>770305.6</v>
      </c>
      <c r="D21" s="21">
        <f t="shared" si="1"/>
        <v>775296</v>
      </c>
      <c r="E21" s="21">
        <f t="shared" si="1"/>
        <v>387648</v>
      </c>
      <c r="F21" s="21">
        <f t="shared" si="1"/>
        <v>0</v>
      </c>
      <c r="G21" s="21">
        <f t="shared" si="1"/>
        <v>2215.131429</v>
      </c>
      <c r="H21" s="21">
        <f t="shared" si="1"/>
        <v>32</v>
      </c>
      <c r="I21" s="38">
        <f t="shared" si="1"/>
        <v>5520</v>
      </c>
      <c r="J21" s="39">
        <f t="shared" ref="J21:J25" si="4">sum(E21/D21)</f>
        <v>0.5</v>
      </c>
      <c r="K21" s="39">
        <f t="shared" ref="K21:K25" si="5">SUM(G21/E21)</f>
        <v>0.005714285714</v>
      </c>
      <c r="L21" s="40">
        <f t="shared" ref="L21:L25" si="6">SUM(I21/H21)</f>
        <v>172.5</v>
      </c>
      <c r="M21" s="39">
        <f t="shared" ref="M21:N21" si="2">SUMIF($A$36:$A$179,$A21,M$36:M$179)</f>
        <v>0.0006603929338</v>
      </c>
      <c r="N21" s="40">
        <f t="shared" si="2"/>
        <v>0.1139177811</v>
      </c>
      <c r="O21" s="41">
        <f t="shared" ref="O21:O25" si="8">F21/D21</f>
        <v>0</v>
      </c>
    </row>
    <row r="22">
      <c r="A22" s="36" t="s">
        <v>9</v>
      </c>
      <c r="B22" s="6"/>
      <c r="C22" s="37">
        <f t="shared" ref="C22:I22" si="3">SUMIF($A$36:$A$179,$A22,C$36:C$179)</f>
        <v>1525244</v>
      </c>
      <c r="D22" s="21">
        <f t="shared" si="3"/>
        <v>1530848</v>
      </c>
      <c r="E22" s="21">
        <f t="shared" si="3"/>
        <v>765424</v>
      </c>
      <c r="F22" s="21">
        <f t="shared" si="3"/>
        <v>0</v>
      </c>
      <c r="G22" s="21">
        <f t="shared" si="3"/>
        <v>4373.851429</v>
      </c>
      <c r="H22" s="21">
        <f t="shared" si="3"/>
        <v>64</v>
      </c>
      <c r="I22" s="38">
        <f t="shared" si="3"/>
        <v>15792</v>
      </c>
      <c r="J22" s="39">
        <f t="shared" si="4"/>
        <v>0.5</v>
      </c>
      <c r="K22" s="39">
        <f t="shared" si="5"/>
        <v>0.005714285714</v>
      </c>
      <c r="L22" s="40">
        <f t="shared" si="6"/>
        <v>246.75</v>
      </c>
      <c r="M22" s="39">
        <f t="shared" ref="M22:N22" si="7">SUMIF($A$36:$A$179,$A22,M$36:M$179)</f>
        <v>0.0006689103033</v>
      </c>
      <c r="N22" s="40">
        <f t="shared" si="7"/>
        <v>0.1650536173</v>
      </c>
      <c r="O22" s="41">
        <f t="shared" si="8"/>
        <v>0</v>
      </c>
    </row>
    <row r="23">
      <c r="A23" s="36" t="s">
        <v>10</v>
      </c>
      <c r="B23" s="6"/>
      <c r="C23" s="37">
        <f t="shared" ref="C23:I23" si="9">SUMIF($A$36:$A$179,$A23,C$36:C$179)</f>
        <v>7584450.4</v>
      </c>
      <c r="D23" s="21">
        <f t="shared" si="9"/>
        <v>7575296</v>
      </c>
      <c r="E23" s="21">
        <f t="shared" si="9"/>
        <v>3787648</v>
      </c>
      <c r="F23" s="21">
        <f t="shared" si="9"/>
        <v>0</v>
      </c>
      <c r="G23" s="21">
        <f t="shared" si="9"/>
        <v>21643.70286</v>
      </c>
      <c r="H23" s="21">
        <f t="shared" si="9"/>
        <v>128</v>
      </c>
      <c r="I23" s="38">
        <f t="shared" si="9"/>
        <v>21520</v>
      </c>
      <c r="J23" s="39">
        <f t="shared" si="4"/>
        <v>0.5</v>
      </c>
      <c r="K23" s="39">
        <f t="shared" si="5"/>
        <v>0.005714285714</v>
      </c>
      <c r="L23" s="40">
        <f t="shared" si="6"/>
        <v>168.125</v>
      </c>
      <c r="M23" s="39">
        <f t="shared" ref="M23:N23" si="10">SUMIF($A$36:$A$179,$A23,M$36:M$179)</f>
        <v>0.000270352472</v>
      </c>
      <c r="N23" s="40">
        <f t="shared" si="10"/>
        <v>0.04545300936</v>
      </c>
      <c r="O23" s="41">
        <f t="shared" si="8"/>
        <v>0</v>
      </c>
    </row>
    <row r="24">
      <c r="A24" s="36" t="s">
        <v>11</v>
      </c>
      <c r="B24" s="6"/>
      <c r="C24" s="37">
        <f t="shared" ref="C24:I24" si="11">SUMIF($A$36:$A$179,$A24,C$36:C$179)</f>
        <v>5320000</v>
      </c>
      <c r="D24" s="21">
        <f t="shared" si="11"/>
        <v>5335296</v>
      </c>
      <c r="E24" s="21">
        <f t="shared" si="11"/>
        <v>2667648</v>
      </c>
      <c r="F24" s="21">
        <f t="shared" si="11"/>
        <v>0</v>
      </c>
      <c r="G24" s="21">
        <f t="shared" si="11"/>
        <v>15243.70286</v>
      </c>
      <c r="H24" s="21">
        <f t="shared" si="11"/>
        <v>80</v>
      </c>
      <c r="I24" s="38">
        <f t="shared" si="11"/>
        <v>15792</v>
      </c>
      <c r="J24" s="39">
        <f t="shared" si="4"/>
        <v>0.5</v>
      </c>
      <c r="K24" s="39">
        <f t="shared" si="5"/>
        <v>0.005714285714</v>
      </c>
      <c r="L24" s="40">
        <f t="shared" si="6"/>
        <v>197.4</v>
      </c>
      <c r="M24" s="39">
        <f t="shared" ref="M24:N24" si="12">SUMIF($A$36:$A$179,$A24,M$36:M$179)</f>
        <v>0.0002399117125</v>
      </c>
      <c r="N24" s="40">
        <f t="shared" si="12"/>
        <v>0.04735857205</v>
      </c>
      <c r="O24" s="41">
        <f t="shared" si="8"/>
        <v>0</v>
      </c>
    </row>
    <row r="25">
      <c r="B25" s="42" t="s">
        <v>34</v>
      </c>
      <c r="C25" s="43">
        <f t="shared" ref="C25:E25" si="13">SUM(C21:C24)</f>
        <v>15200000</v>
      </c>
      <c r="D25" s="44">
        <f t="shared" si="13"/>
        <v>15216736</v>
      </c>
      <c r="E25" s="44">
        <f t="shared" si="13"/>
        <v>7608368</v>
      </c>
      <c r="F25" s="44"/>
      <c r="G25" s="44">
        <f t="shared" ref="G25:I25" si="14">SUM(G21:G24)</f>
        <v>43476.38857</v>
      </c>
      <c r="H25" s="44">
        <f t="shared" si="14"/>
        <v>304</v>
      </c>
      <c r="I25" s="45">
        <f t="shared" si="14"/>
        <v>58624</v>
      </c>
      <c r="J25" s="46">
        <f t="shared" si="4"/>
        <v>0.5</v>
      </c>
      <c r="K25" s="46">
        <f t="shared" si="5"/>
        <v>0.005714285714</v>
      </c>
      <c r="L25" s="47">
        <f t="shared" si="6"/>
        <v>192.8421053</v>
      </c>
      <c r="M25" s="46">
        <f t="shared" ref="M25:N25" si="15">SUM(M21:M24)</f>
        <v>0.001839567422</v>
      </c>
      <c r="N25" s="47">
        <f t="shared" si="15"/>
        <v>0.3717829798</v>
      </c>
      <c r="O25" s="48">
        <f t="shared" si="8"/>
        <v>0</v>
      </c>
    </row>
    <row r="26">
      <c r="A26" s="14" t="s">
        <v>35</v>
      </c>
      <c r="B26" s="15"/>
      <c r="C26" s="31" t="s">
        <v>21</v>
      </c>
      <c r="D26" s="32" t="s">
        <v>22</v>
      </c>
      <c r="E26" s="32" t="s">
        <v>23</v>
      </c>
      <c r="F26" s="32"/>
      <c r="G26" s="32" t="s">
        <v>25</v>
      </c>
      <c r="H26" s="32" t="s">
        <v>26</v>
      </c>
      <c r="I26" s="32" t="s">
        <v>27</v>
      </c>
      <c r="J26" s="34" t="s">
        <v>28</v>
      </c>
      <c r="K26" s="34" t="s">
        <v>29</v>
      </c>
      <c r="L26" s="34" t="s">
        <v>30</v>
      </c>
      <c r="M26" s="49" t="s">
        <v>31</v>
      </c>
      <c r="N26" s="34" t="s">
        <v>32</v>
      </c>
      <c r="O26" s="50"/>
    </row>
    <row r="27">
      <c r="A27" s="36" t="s">
        <v>12</v>
      </c>
      <c r="B27" s="6"/>
      <c r="C27" s="37">
        <f t="shared" ref="C27:I27" si="16">SUMIF($A$36:$A$179,$A27,C$36:C$179)</f>
        <v>30406.8</v>
      </c>
      <c r="D27" s="21">
        <f t="shared" si="16"/>
        <v>31928</v>
      </c>
      <c r="E27" s="21">
        <f t="shared" si="16"/>
        <v>14736</v>
      </c>
      <c r="F27" s="21">
        <f t="shared" si="16"/>
        <v>0</v>
      </c>
      <c r="G27" s="21">
        <f t="shared" si="16"/>
        <v>84.20571429</v>
      </c>
      <c r="H27" s="21">
        <f t="shared" si="16"/>
        <v>24</v>
      </c>
      <c r="I27" s="38">
        <f t="shared" si="16"/>
        <v>5472</v>
      </c>
      <c r="J27" s="39">
        <f t="shared" ref="J27:J31" si="19">sum(E27/D27)</f>
        <v>0.4615384615</v>
      </c>
      <c r="K27" s="39">
        <f t="shared" ref="K27:K31" si="20">SUM(G27/E27)</f>
        <v>0.005714285714</v>
      </c>
      <c r="L27" s="40">
        <f t="shared" ref="L27:L31" si="21">SUM(I27/H27)</f>
        <v>228</v>
      </c>
      <c r="M27" s="39">
        <f t="shared" ref="M27:N27" si="17">SUMIF($A$36:$A$179,$A27,M$36:M$179)</f>
        <v>0.009771986971</v>
      </c>
      <c r="N27" s="40">
        <f t="shared" si="17"/>
        <v>2.228013029</v>
      </c>
      <c r="O27" s="41">
        <f t="shared" ref="O27:O31" si="23">F27/D27</f>
        <v>0</v>
      </c>
    </row>
    <row r="28">
      <c r="A28" s="36" t="s">
        <v>13</v>
      </c>
      <c r="B28" s="6"/>
      <c r="C28" s="37">
        <f t="shared" ref="C28:I28" si="18">SUMIF($A$36:$A$179,$A28,C$36:C$179)</f>
        <v>60207</v>
      </c>
      <c r="D28" s="21">
        <f t="shared" si="18"/>
        <v>73385</v>
      </c>
      <c r="E28" s="21">
        <f t="shared" si="18"/>
        <v>33870</v>
      </c>
      <c r="F28" s="21">
        <f t="shared" si="18"/>
        <v>0</v>
      </c>
      <c r="G28" s="21">
        <f t="shared" si="18"/>
        <v>193.5428571</v>
      </c>
      <c r="H28" s="21">
        <f t="shared" si="18"/>
        <v>36</v>
      </c>
      <c r="I28" s="38">
        <f t="shared" si="18"/>
        <v>1476</v>
      </c>
      <c r="J28" s="39">
        <f t="shared" si="19"/>
        <v>0.4615384615</v>
      </c>
      <c r="K28" s="39">
        <f t="shared" si="20"/>
        <v>0.005714285714</v>
      </c>
      <c r="L28" s="40">
        <f t="shared" si="21"/>
        <v>41</v>
      </c>
      <c r="M28" s="39">
        <f t="shared" ref="M28:N28" si="22">SUMIF($A$36:$A$179,$A28,M$36:M$179)</f>
        <v>0.006377325066</v>
      </c>
      <c r="N28" s="40">
        <f t="shared" si="22"/>
        <v>0.2614703277</v>
      </c>
      <c r="O28" s="41">
        <f t="shared" si="23"/>
        <v>0</v>
      </c>
    </row>
    <row r="29">
      <c r="A29" s="36" t="s">
        <v>14</v>
      </c>
      <c r="B29" s="13"/>
      <c r="C29" s="37">
        <f t="shared" ref="C29:I29" si="24">SUMIF($A$36:$A$179,$A29,C$36:C$179)</f>
        <v>299386.2</v>
      </c>
      <c r="D29" s="21">
        <f t="shared" si="24"/>
        <v>304928</v>
      </c>
      <c r="E29" s="21">
        <f t="shared" si="24"/>
        <v>140736</v>
      </c>
      <c r="F29" s="21">
        <f t="shared" si="24"/>
        <v>0</v>
      </c>
      <c r="G29" s="21">
        <f t="shared" si="24"/>
        <v>804.2057143</v>
      </c>
      <c r="H29" s="21">
        <f t="shared" si="24"/>
        <v>48</v>
      </c>
      <c r="I29" s="38">
        <f t="shared" si="24"/>
        <v>2556</v>
      </c>
      <c r="J29" s="39">
        <f t="shared" si="19"/>
        <v>0.4615384615</v>
      </c>
      <c r="K29" s="39">
        <f t="shared" si="20"/>
        <v>0.005714285714</v>
      </c>
      <c r="L29" s="40">
        <f t="shared" si="21"/>
        <v>53.25</v>
      </c>
      <c r="M29" s="39">
        <f t="shared" ref="M29:N29" si="25">SUMIF($A$36:$A$179,$A29,M$36:M$179)</f>
        <v>0.00204638472</v>
      </c>
      <c r="N29" s="40">
        <f t="shared" si="25"/>
        <v>0.1089699864</v>
      </c>
      <c r="O29" s="41">
        <f t="shared" si="23"/>
        <v>0</v>
      </c>
    </row>
    <row r="30">
      <c r="A30" s="36" t="s">
        <v>15</v>
      </c>
      <c r="B30" s="21"/>
      <c r="C30" s="37">
        <f t="shared" ref="C30:I30" si="26">SUMIF($A$36:$A$179,$A30,C$36:C$179)</f>
        <v>210000</v>
      </c>
      <c r="D30" s="21">
        <f t="shared" si="26"/>
        <v>220831</v>
      </c>
      <c r="E30" s="21">
        <f t="shared" si="26"/>
        <v>101922</v>
      </c>
      <c r="F30" s="21">
        <f t="shared" si="26"/>
        <v>0</v>
      </c>
      <c r="G30" s="21">
        <f t="shared" si="26"/>
        <v>582.4114286</v>
      </c>
      <c r="H30" s="21">
        <f t="shared" si="26"/>
        <v>72</v>
      </c>
      <c r="I30" s="38">
        <f t="shared" si="26"/>
        <v>2808</v>
      </c>
      <c r="J30" s="39">
        <f t="shared" si="19"/>
        <v>0.4615384615</v>
      </c>
      <c r="K30" s="39">
        <f t="shared" si="20"/>
        <v>0.005714285714</v>
      </c>
      <c r="L30" s="40">
        <f t="shared" si="21"/>
        <v>39</v>
      </c>
      <c r="M30" s="39">
        <f t="shared" ref="M30:N30" si="27">SUMIF($A$36:$A$179,$A30,M$36:M$179)</f>
        <v>0.004238535351</v>
      </c>
      <c r="N30" s="40">
        <f t="shared" si="27"/>
        <v>0.1653028787</v>
      </c>
      <c r="O30" s="41">
        <f t="shared" si="23"/>
        <v>0</v>
      </c>
    </row>
    <row r="31">
      <c r="B31" s="51" t="s">
        <v>34</v>
      </c>
      <c r="C31" s="52">
        <f t="shared" ref="C31:E31" si="28">SUM(C27:C30)</f>
        <v>600000</v>
      </c>
      <c r="D31" s="53">
        <f t="shared" si="28"/>
        <v>631072</v>
      </c>
      <c r="E31" s="53">
        <f t="shared" si="28"/>
        <v>291264</v>
      </c>
      <c r="F31" s="53"/>
      <c r="G31" s="53">
        <f t="shared" ref="G31:I31" si="29">SUM(G27:G30)</f>
        <v>1664.365714</v>
      </c>
      <c r="H31" s="53">
        <f t="shared" si="29"/>
        <v>180</v>
      </c>
      <c r="I31" s="54">
        <f t="shared" si="29"/>
        <v>12312</v>
      </c>
      <c r="J31" s="55">
        <f t="shared" si="19"/>
        <v>0.4615384615</v>
      </c>
      <c r="K31" s="55">
        <f t="shared" si="20"/>
        <v>0.005714285714</v>
      </c>
      <c r="L31" s="56">
        <f t="shared" si="21"/>
        <v>68.4</v>
      </c>
      <c r="M31" s="55">
        <f t="shared" ref="M31:N31" si="30">SUM(M27:M30)</f>
        <v>0.02243423211</v>
      </c>
      <c r="N31" s="56">
        <f t="shared" si="30"/>
        <v>2.763756222</v>
      </c>
      <c r="O31" s="57">
        <f t="shared" si="23"/>
        <v>0</v>
      </c>
    </row>
    <row r="32">
      <c r="B32" s="21"/>
      <c r="C32" s="2"/>
      <c r="F32" s="58"/>
      <c r="G32" s="58"/>
    </row>
    <row r="33">
      <c r="A33" s="59" t="s">
        <v>36</v>
      </c>
      <c r="B33" s="21"/>
      <c r="C33" s="2"/>
    </row>
    <row r="34">
      <c r="A34" s="60" t="s">
        <v>37</v>
      </c>
      <c r="B34" s="21"/>
      <c r="C34" s="2"/>
      <c r="J34" s="28" t="s">
        <v>19</v>
      </c>
      <c r="K34" s="29"/>
      <c r="L34" s="29"/>
      <c r="M34" s="29"/>
      <c r="N34" s="29"/>
      <c r="O34" s="30"/>
    </row>
    <row r="35">
      <c r="A35" s="61" t="s">
        <v>38</v>
      </c>
      <c r="B35" s="62" t="s">
        <v>39</v>
      </c>
      <c r="C35" s="31" t="s">
        <v>21</v>
      </c>
      <c r="D35" s="32" t="s">
        <v>22</v>
      </c>
      <c r="E35" s="32" t="s">
        <v>23</v>
      </c>
      <c r="F35" s="33" t="s">
        <v>24</v>
      </c>
      <c r="G35" s="33" t="s">
        <v>25</v>
      </c>
      <c r="H35" s="32" t="s">
        <v>26</v>
      </c>
      <c r="I35" s="32" t="s">
        <v>27</v>
      </c>
      <c r="J35" s="32" t="s">
        <v>28</v>
      </c>
      <c r="K35" s="32" t="s">
        <v>29</v>
      </c>
      <c r="L35" s="32" t="s">
        <v>30</v>
      </c>
      <c r="M35" s="32" t="s">
        <v>31</v>
      </c>
      <c r="N35" s="63" t="s">
        <v>32</v>
      </c>
      <c r="O35" s="64" t="s">
        <v>33</v>
      </c>
    </row>
    <row r="36" collapsed="1">
      <c r="A36" s="65" t="s">
        <v>40</v>
      </c>
      <c r="B36" s="66" t="s">
        <v>41</v>
      </c>
      <c r="C36" s="67">
        <f t="shared" ref="C36:I36" si="31">SUBTOTAL(9,C37:C44)</f>
        <v>1000000</v>
      </c>
      <c r="D36" s="68">
        <f t="shared" si="31"/>
        <v>999590</v>
      </c>
      <c r="E36" s="68">
        <f t="shared" si="31"/>
        <v>499795</v>
      </c>
      <c r="F36" s="68">
        <f t="shared" si="31"/>
        <v>0</v>
      </c>
      <c r="G36" s="68">
        <f t="shared" si="31"/>
        <v>2855.971429</v>
      </c>
      <c r="H36" s="68">
        <f t="shared" si="31"/>
        <v>34</v>
      </c>
      <c r="I36" s="68">
        <f t="shared" si="31"/>
        <v>4690</v>
      </c>
      <c r="J36" s="69">
        <f t="shared" ref="J36:J67" si="32">sum(E36/D36)</f>
        <v>0.5</v>
      </c>
      <c r="K36" s="69">
        <f t="shared" ref="K36:K67" si="33">SUM(G36/E36)</f>
        <v>0.005714285714</v>
      </c>
      <c r="L36" s="70">
        <f t="shared" ref="L36:L67" si="34">SUM(I36/H36)</f>
        <v>137.9411765</v>
      </c>
      <c r="M36" s="71">
        <f t="shared" ref="M36:M67" si="35">SUM(H36/D36)</f>
        <v>0.00003401394572</v>
      </c>
      <c r="N36" s="72">
        <f t="shared" ref="N36:N67" si="36">SUM(I36/D36)</f>
        <v>0.004691923689</v>
      </c>
      <c r="O36" s="73">
        <f t="shared" ref="O36:O67" si="37">F36/D36</f>
        <v>0</v>
      </c>
    </row>
    <row r="37" hidden="1" outlineLevel="1">
      <c r="A37" s="17" t="str">
        <f>$A$21</f>
        <v>High value</v>
      </c>
      <c r="B37" s="17"/>
      <c r="C37" s="74">
        <v>48144.1</v>
      </c>
      <c r="D37" s="75">
        <v>48456.0</v>
      </c>
      <c r="E37" s="76">
        <v>24228.0</v>
      </c>
      <c r="F37" s="76"/>
      <c r="G37" s="76">
        <v>138.44571428571427</v>
      </c>
      <c r="H37" s="75">
        <v>2.0</v>
      </c>
      <c r="I37" s="75">
        <v>345.0</v>
      </c>
      <c r="J37" s="77">
        <f t="shared" si="32"/>
        <v>0.5</v>
      </c>
      <c r="K37" s="77">
        <f t="shared" si="33"/>
        <v>0.005714285714</v>
      </c>
      <c r="L37" s="78">
        <f t="shared" si="34"/>
        <v>172.5</v>
      </c>
      <c r="M37" s="79">
        <f t="shared" si="35"/>
        <v>0.00004127455836</v>
      </c>
      <c r="N37" s="80">
        <f t="shared" si="36"/>
        <v>0.007119861317</v>
      </c>
      <c r="O37" s="81">
        <f t="shared" si="37"/>
        <v>0</v>
      </c>
    </row>
    <row r="38" hidden="1" outlineLevel="1">
      <c r="A38" s="17" t="str">
        <f>$A$22</f>
        <v>Medium value </v>
      </c>
      <c r="B38" s="17"/>
      <c r="C38" s="74">
        <v>95327.75</v>
      </c>
      <c r="D38" s="75">
        <v>95678.0</v>
      </c>
      <c r="E38" s="76">
        <v>47839.0</v>
      </c>
      <c r="F38" s="76"/>
      <c r="G38" s="76">
        <v>273.36571428571426</v>
      </c>
      <c r="H38" s="75">
        <v>4.0</v>
      </c>
      <c r="I38" s="75">
        <v>987.0</v>
      </c>
      <c r="J38" s="77">
        <f t="shared" si="32"/>
        <v>0.5</v>
      </c>
      <c r="K38" s="77">
        <f t="shared" si="33"/>
        <v>0.005714285714</v>
      </c>
      <c r="L38" s="78">
        <f t="shared" si="34"/>
        <v>246.75</v>
      </c>
      <c r="M38" s="79">
        <f t="shared" si="35"/>
        <v>0.00004180689396</v>
      </c>
      <c r="N38" s="80">
        <f t="shared" si="36"/>
        <v>0.01031585108</v>
      </c>
      <c r="O38" s="81">
        <f t="shared" si="37"/>
        <v>0</v>
      </c>
    </row>
    <row r="39" hidden="1" outlineLevel="1">
      <c r="A39" s="17" t="str">
        <f>$A$23</f>
        <v>Low value </v>
      </c>
      <c r="B39" s="17"/>
      <c r="C39" s="74">
        <v>474028.15</v>
      </c>
      <c r="D39" s="75">
        <v>473456.0</v>
      </c>
      <c r="E39" s="76">
        <v>236728.0</v>
      </c>
      <c r="F39" s="76"/>
      <c r="G39" s="76">
        <v>1352.7314285714285</v>
      </c>
      <c r="H39" s="75">
        <v>8.0</v>
      </c>
      <c r="I39" s="75">
        <v>1345.0</v>
      </c>
      <c r="J39" s="77">
        <f t="shared" si="32"/>
        <v>0.5</v>
      </c>
      <c r="K39" s="77">
        <f t="shared" si="33"/>
        <v>0.005714285714</v>
      </c>
      <c r="L39" s="82">
        <f t="shared" si="34"/>
        <v>168.125</v>
      </c>
      <c r="M39" s="79">
        <f t="shared" si="35"/>
        <v>0.0000168970295</v>
      </c>
      <c r="N39" s="80">
        <f t="shared" si="36"/>
        <v>0.002840813085</v>
      </c>
      <c r="O39" s="81">
        <f t="shared" si="37"/>
        <v>0</v>
      </c>
    </row>
    <row r="40" hidden="1" outlineLevel="1">
      <c r="A40" s="17" t="str">
        <f>$A$24</f>
        <v>ROB (Rest of base)</v>
      </c>
      <c r="B40" s="17"/>
      <c r="C40" s="74">
        <v>332500.0</v>
      </c>
      <c r="D40" s="75">
        <v>333456.0</v>
      </c>
      <c r="E40" s="76">
        <v>166728.0</v>
      </c>
      <c r="F40" s="76"/>
      <c r="G40" s="76">
        <v>952.7314285714285</v>
      </c>
      <c r="H40" s="75">
        <v>5.0</v>
      </c>
      <c r="I40" s="75">
        <v>987.0</v>
      </c>
      <c r="J40" s="77">
        <f t="shared" si="32"/>
        <v>0.5</v>
      </c>
      <c r="K40" s="77">
        <f t="shared" si="33"/>
        <v>0.005714285714</v>
      </c>
      <c r="L40" s="82">
        <f t="shared" si="34"/>
        <v>197.4</v>
      </c>
      <c r="M40" s="79">
        <f t="shared" si="35"/>
        <v>0.00001499448203</v>
      </c>
      <c r="N40" s="80">
        <f t="shared" si="36"/>
        <v>0.002959910753</v>
      </c>
      <c r="O40" s="81">
        <f t="shared" si="37"/>
        <v>0</v>
      </c>
    </row>
    <row r="41" hidden="1" outlineLevel="1">
      <c r="A41" s="17" t="str">
        <f>$A$27</f>
        <v>High value - control group (5%)</v>
      </c>
      <c r="B41" s="17"/>
      <c r="C41" s="74">
        <v>2533.9</v>
      </c>
      <c r="D41" s="75">
        <v>2456.0</v>
      </c>
      <c r="E41" s="76">
        <v>1228.0</v>
      </c>
      <c r="F41" s="76"/>
      <c r="G41" s="76">
        <v>7.017142857142857</v>
      </c>
      <c r="H41" s="75">
        <v>2.0</v>
      </c>
      <c r="I41" s="75">
        <v>456.0</v>
      </c>
      <c r="J41" s="77">
        <f t="shared" si="32"/>
        <v>0.5</v>
      </c>
      <c r="K41" s="77">
        <f t="shared" si="33"/>
        <v>0.005714285714</v>
      </c>
      <c r="L41" s="82">
        <f t="shared" si="34"/>
        <v>228</v>
      </c>
      <c r="M41" s="79">
        <f t="shared" si="35"/>
        <v>0.0008143322476</v>
      </c>
      <c r="N41" s="80">
        <f t="shared" si="36"/>
        <v>0.1856677524</v>
      </c>
      <c r="O41" s="81">
        <f t="shared" si="37"/>
        <v>0</v>
      </c>
    </row>
    <row r="42" hidden="1" outlineLevel="1">
      <c r="A42" s="17" t="str">
        <f>$A$28</f>
        <v>Medium value - control group (5%)</v>
      </c>
      <c r="B42" s="17"/>
      <c r="C42" s="74">
        <v>5017.25</v>
      </c>
      <c r="D42" s="75">
        <v>5645.0</v>
      </c>
      <c r="E42" s="76">
        <v>2822.5</v>
      </c>
      <c r="F42" s="76"/>
      <c r="G42" s="76">
        <v>16.12857142857143</v>
      </c>
      <c r="H42" s="75">
        <v>3.0</v>
      </c>
      <c r="I42" s="75">
        <v>123.0</v>
      </c>
      <c r="J42" s="77">
        <f t="shared" si="32"/>
        <v>0.5</v>
      </c>
      <c r="K42" s="77">
        <f t="shared" si="33"/>
        <v>0.005714285714</v>
      </c>
      <c r="L42" s="82">
        <f t="shared" si="34"/>
        <v>41</v>
      </c>
      <c r="M42" s="79">
        <f t="shared" si="35"/>
        <v>0.0005314437555</v>
      </c>
      <c r="N42" s="80">
        <f t="shared" si="36"/>
        <v>0.02178919398</v>
      </c>
      <c r="O42" s="81">
        <f t="shared" si="37"/>
        <v>0</v>
      </c>
    </row>
    <row r="43" hidden="1" outlineLevel="1">
      <c r="A43" s="17" t="str">
        <f>$A$29</f>
        <v>Low value - control group (5%)</v>
      </c>
      <c r="B43" s="17"/>
      <c r="C43" s="74">
        <v>24948.850000000002</v>
      </c>
      <c r="D43" s="75">
        <v>23456.0</v>
      </c>
      <c r="E43" s="76">
        <v>11728.0</v>
      </c>
      <c r="F43" s="76"/>
      <c r="G43" s="76">
        <v>67.01714285714286</v>
      </c>
      <c r="H43" s="75">
        <v>4.0</v>
      </c>
      <c r="I43" s="75">
        <v>213.0</v>
      </c>
      <c r="J43" s="77">
        <f t="shared" si="32"/>
        <v>0.5</v>
      </c>
      <c r="K43" s="77">
        <f t="shared" si="33"/>
        <v>0.005714285714</v>
      </c>
      <c r="L43" s="82">
        <f t="shared" si="34"/>
        <v>53.25</v>
      </c>
      <c r="M43" s="79">
        <f t="shared" si="35"/>
        <v>0.00017053206</v>
      </c>
      <c r="N43" s="80">
        <f t="shared" si="36"/>
        <v>0.009080832196</v>
      </c>
      <c r="O43" s="81">
        <f t="shared" si="37"/>
        <v>0</v>
      </c>
    </row>
    <row r="44" hidden="1" outlineLevel="1">
      <c r="A44" s="17" t="str">
        <f>$A$30</f>
        <v>ROB (Rest of base) - control group (5%)</v>
      </c>
      <c r="B44" s="17"/>
      <c r="C44" s="74">
        <v>17500.0</v>
      </c>
      <c r="D44" s="75">
        <v>16987.0</v>
      </c>
      <c r="E44" s="76">
        <v>8493.5</v>
      </c>
      <c r="F44" s="76"/>
      <c r="G44" s="76">
        <v>48.534285714285716</v>
      </c>
      <c r="H44" s="75">
        <v>6.0</v>
      </c>
      <c r="I44" s="75">
        <v>234.0</v>
      </c>
      <c r="J44" s="77">
        <f t="shared" si="32"/>
        <v>0.5</v>
      </c>
      <c r="K44" s="77">
        <f t="shared" si="33"/>
        <v>0.005714285714</v>
      </c>
      <c r="L44" s="82">
        <f t="shared" si="34"/>
        <v>39</v>
      </c>
      <c r="M44" s="79">
        <f t="shared" si="35"/>
        <v>0.0003532112792</v>
      </c>
      <c r="N44" s="80">
        <f t="shared" si="36"/>
        <v>0.01377523989</v>
      </c>
      <c r="O44" s="81">
        <f t="shared" si="37"/>
        <v>0</v>
      </c>
    </row>
    <row r="45" collapsed="1">
      <c r="A45" s="83" t="s">
        <v>42</v>
      </c>
      <c r="B45" s="84" t="s">
        <v>43</v>
      </c>
      <c r="C45" s="85">
        <f t="shared" ref="C45:I45" si="38">SUBTOTAL(9,C46:C53)</f>
        <v>1000000</v>
      </c>
      <c r="D45" s="86">
        <f t="shared" si="38"/>
        <v>999590</v>
      </c>
      <c r="E45" s="86">
        <f t="shared" si="38"/>
        <v>499795</v>
      </c>
      <c r="F45" s="86">
        <f t="shared" si="38"/>
        <v>0</v>
      </c>
      <c r="G45" s="86">
        <f t="shared" si="38"/>
        <v>2855.971429</v>
      </c>
      <c r="H45" s="86">
        <f t="shared" si="38"/>
        <v>34</v>
      </c>
      <c r="I45" s="86">
        <f t="shared" si="38"/>
        <v>4690</v>
      </c>
      <c r="J45" s="87">
        <f t="shared" si="32"/>
        <v>0.5</v>
      </c>
      <c r="K45" s="87">
        <f t="shared" si="33"/>
        <v>0.005714285714</v>
      </c>
      <c r="L45" s="88">
        <f t="shared" si="34"/>
        <v>137.9411765</v>
      </c>
      <c r="M45" s="89">
        <f t="shared" si="35"/>
        <v>0.00003401394572</v>
      </c>
      <c r="N45" s="90">
        <f t="shared" si="36"/>
        <v>0.004691923689</v>
      </c>
      <c r="O45" s="91">
        <f t="shared" si="37"/>
        <v>0</v>
      </c>
    </row>
    <row r="46" hidden="1" outlineLevel="1">
      <c r="A46" s="17" t="str">
        <f>$A$21</f>
        <v>High value</v>
      </c>
      <c r="B46" s="17"/>
      <c r="C46" s="74">
        <v>48144.1</v>
      </c>
      <c r="D46" s="75">
        <v>48456.0</v>
      </c>
      <c r="E46" s="76">
        <v>24228.0</v>
      </c>
      <c r="F46" s="76"/>
      <c r="G46" s="76">
        <v>138.44571428571427</v>
      </c>
      <c r="H46" s="75">
        <v>2.0</v>
      </c>
      <c r="I46" s="75">
        <v>345.0</v>
      </c>
      <c r="J46" s="77">
        <f t="shared" si="32"/>
        <v>0.5</v>
      </c>
      <c r="K46" s="77">
        <f t="shared" si="33"/>
        <v>0.005714285714</v>
      </c>
      <c r="L46" s="78">
        <f t="shared" si="34"/>
        <v>172.5</v>
      </c>
      <c r="M46" s="79">
        <f t="shared" si="35"/>
        <v>0.00004127455836</v>
      </c>
      <c r="N46" s="80">
        <f t="shared" si="36"/>
        <v>0.007119861317</v>
      </c>
      <c r="O46" s="81">
        <f t="shared" si="37"/>
        <v>0</v>
      </c>
    </row>
    <row r="47" hidden="1" outlineLevel="1">
      <c r="A47" s="17" t="str">
        <f>$A$22</f>
        <v>Medium value </v>
      </c>
      <c r="B47" s="17"/>
      <c r="C47" s="74">
        <v>95327.75</v>
      </c>
      <c r="D47" s="75">
        <v>95678.0</v>
      </c>
      <c r="E47" s="76">
        <v>47839.0</v>
      </c>
      <c r="F47" s="76"/>
      <c r="G47" s="76">
        <v>273.36571428571426</v>
      </c>
      <c r="H47" s="75">
        <v>4.0</v>
      </c>
      <c r="I47" s="75">
        <v>987.0</v>
      </c>
      <c r="J47" s="77">
        <f t="shared" si="32"/>
        <v>0.5</v>
      </c>
      <c r="K47" s="77">
        <f t="shared" si="33"/>
        <v>0.005714285714</v>
      </c>
      <c r="L47" s="78">
        <f t="shared" si="34"/>
        <v>246.75</v>
      </c>
      <c r="M47" s="79">
        <f t="shared" si="35"/>
        <v>0.00004180689396</v>
      </c>
      <c r="N47" s="80">
        <f t="shared" si="36"/>
        <v>0.01031585108</v>
      </c>
      <c r="O47" s="81">
        <f t="shared" si="37"/>
        <v>0</v>
      </c>
    </row>
    <row r="48" hidden="1" outlineLevel="1">
      <c r="A48" s="17" t="str">
        <f>$A$23</f>
        <v>Low value </v>
      </c>
      <c r="B48" s="17"/>
      <c r="C48" s="74">
        <v>474028.15</v>
      </c>
      <c r="D48" s="75">
        <v>473456.0</v>
      </c>
      <c r="E48" s="76">
        <v>236728.0</v>
      </c>
      <c r="F48" s="76"/>
      <c r="G48" s="76">
        <v>1352.7314285714285</v>
      </c>
      <c r="H48" s="75">
        <v>8.0</v>
      </c>
      <c r="I48" s="75">
        <v>1345.0</v>
      </c>
      <c r="J48" s="77">
        <f t="shared" si="32"/>
        <v>0.5</v>
      </c>
      <c r="K48" s="77">
        <f t="shared" si="33"/>
        <v>0.005714285714</v>
      </c>
      <c r="L48" s="82">
        <f t="shared" si="34"/>
        <v>168.125</v>
      </c>
      <c r="M48" s="79">
        <f t="shared" si="35"/>
        <v>0.0000168970295</v>
      </c>
      <c r="N48" s="80">
        <f t="shared" si="36"/>
        <v>0.002840813085</v>
      </c>
      <c r="O48" s="81">
        <f t="shared" si="37"/>
        <v>0</v>
      </c>
    </row>
    <row r="49" hidden="1" outlineLevel="1">
      <c r="A49" s="17" t="str">
        <f>$A$24</f>
        <v>ROB (Rest of base)</v>
      </c>
      <c r="B49" s="17"/>
      <c r="C49" s="74">
        <v>332500.0</v>
      </c>
      <c r="D49" s="75">
        <v>333456.0</v>
      </c>
      <c r="E49" s="76">
        <v>166728.0</v>
      </c>
      <c r="F49" s="76"/>
      <c r="G49" s="76">
        <v>952.7314285714285</v>
      </c>
      <c r="H49" s="75">
        <v>5.0</v>
      </c>
      <c r="I49" s="75">
        <v>987.0</v>
      </c>
      <c r="J49" s="77">
        <f t="shared" si="32"/>
        <v>0.5</v>
      </c>
      <c r="K49" s="77">
        <f t="shared" si="33"/>
        <v>0.005714285714</v>
      </c>
      <c r="L49" s="82">
        <f t="shared" si="34"/>
        <v>197.4</v>
      </c>
      <c r="M49" s="79">
        <f t="shared" si="35"/>
        <v>0.00001499448203</v>
      </c>
      <c r="N49" s="80">
        <f t="shared" si="36"/>
        <v>0.002959910753</v>
      </c>
      <c r="O49" s="81">
        <f t="shared" si="37"/>
        <v>0</v>
      </c>
    </row>
    <row r="50" hidden="1" outlineLevel="1">
      <c r="A50" s="17" t="str">
        <f>$A$27</f>
        <v>High value - control group (5%)</v>
      </c>
      <c r="B50" s="17"/>
      <c r="C50" s="74">
        <v>2533.9</v>
      </c>
      <c r="D50" s="75">
        <v>2456.0</v>
      </c>
      <c r="E50" s="76">
        <v>1228.0</v>
      </c>
      <c r="F50" s="76"/>
      <c r="G50" s="76">
        <v>7.017142857142857</v>
      </c>
      <c r="H50" s="75">
        <v>2.0</v>
      </c>
      <c r="I50" s="75">
        <v>456.0</v>
      </c>
      <c r="J50" s="77">
        <f t="shared" si="32"/>
        <v>0.5</v>
      </c>
      <c r="K50" s="77">
        <f t="shared" si="33"/>
        <v>0.005714285714</v>
      </c>
      <c r="L50" s="82">
        <f t="shared" si="34"/>
        <v>228</v>
      </c>
      <c r="M50" s="79">
        <f t="shared" si="35"/>
        <v>0.0008143322476</v>
      </c>
      <c r="N50" s="80">
        <f t="shared" si="36"/>
        <v>0.1856677524</v>
      </c>
      <c r="O50" s="81">
        <f t="shared" si="37"/>
        <v>0</v>
      </c>
    </row>
    <row r="51" hidden="1" outlineLevel="1">
      <c r="A51" s="17" t="str">
        <f>$A$28</f>
        <v>Medium value - control group (5%)</v>
      </c>
      <c r="B51" s="17"/>
      <c r="C51" s="74">
        <v>5017.25</v>
      </c>
      <c r="D51" s="75">
        <v>5645.0</v>
      </c>
      <c r="E51" s="76">
        <v>2822.5</v>
      </c>
      <c r="F51" s="76"/>
      <c r="G51" s="76">
        <v>16.12857142857143</v>
      </c>
      <c r="H51" s="75">
        <v>3.0</v>
      </c>
      <c r="I51" s="75">
        <v>123.0</v>
      </c>
      <c r="J51" s="77">
        <f t="shared" si="32"/>
        <v>0.5</v>
      </c>
      <c r="K51" s="77">
        <f t="shared" si="33"/>
        <v>0.005714285714</v>
      </c>
      <c r="L51" s="82">
        <f t="shared" si="34"/>
        <v>41</v>
      </c>
      <c r="M51" s="79">
        <f t="shared" si="35"/>
        <v>0.0005314437555</v>
      </c>
      <c r="N51" s="80">
        <f t="shared" si="36"/>
        <v>0.02178919398</v>
      </c>
      <c r="O51" s="81">
        <f t="shared" si="37"/>
        <v>0</v>
      </c>
    </row>
    <row r="52" hidden="1" outlineLevel="1">
      <c r="A52" s="17" t="str">
        <f>$A$29</f>
        <v>Low value - control group (5%)</v>
      </c>
      <c r="B52" s="17"/>
      <c r="C52" s="74">
        <v>24948.850000000002</v>
      </c>
      <c r="D52" s="75">
        <v>23456.0</v>
      </c>
      <c r="E52" s="76">
        <v>11728.0</v>
      </c>
      <c r="F52" s="76"/>
      <c r="G52" s="76">
        <v>67.01714285714286</v>
      </c>
      <c r="H52" s="75">
        <v>4.0</v>
      </c>
      <c r="I52" s="75">
        <v>213.0</v>
      </c>
      <c r="J52" s="77">
        <f t="shared" si="32"/>
        <v>0.5</v>
      </c>
      <c r="K52" s="77">
        <f t="shared" si="33"/>
        <v>0.005714285714</v>
      </c>
      <c r="L52" s="82">
        <f t="shared" si="34"/>
        <v>53.25</v>
      </c>
      <c r="M52" s="79">
        <f t="shared" si="35"/>
        <v>0.00017053206</v>
      </c>
      <c r="N52" s="80">
        <f t="shared" si="36"/>
        <v>0.009080832196</v>
      </c>
      <c r="O52" s="81">
        <f t="shared" si="37"/>
        <v>0</v>
      </c>
    </row>
    <row r="53" hidden="1" outlineLevel="1">
      <c r="A53" s="17" t="str">
        <f>$A$30</f>
        <v>ROB (Rest of base) - control group (5%)</v>
      </c>
      <c r="B53" s="17"/>
      <c r="C53" s="74">
        <v>17500.0</v>
      </c>
      <c r="D53" s="75">
        <v>16987.0</v>
      </c>
      <c r="E53" s="76">
        <v>8493.5</v>
      </c>
      <c r="F53" s="76"/>
      <c r="G53" s="76">
        <v>48.534285714285716</v>
      </c>
      <c r="H53" s="75">
        <v>6.0</v>
      </c>
      <c r="I53" s="75">
        <v>234.0</v>
      </c>
      <c r="J53" s="77">
        <f t="shared" si="32"/>
        <v>0.5</v>
      </c>
      <c r="K53" s="77">
        <f t="shared" si="33"/>
        <v>0.005714285714</v>
      </c>
      <c r="L53" s="82">
        <f t="shared" si="34"/>
        <v>39</v>
      </c>
      <c r="M53" s="79">
        <f t="shared" si="35"/>
        <v>0.0003532112792</v>
      </c>
      <c r="N53" s="80">
        <f t="shared" si="36"/>
        <v>0.01377523989</v>
      </c>
      <c r="O53" s="81">
        <f t="shared" si="37"/>
        <v>0</v>
      </c>
    </row>
    <row r="54" collapsed="1">
      <c r="A54" s="83" t="s">
        <v>44</v>
      </c>
      <c r="B54" s="84" t="s">
        <v>45</v>
      </c>
      <c r="C54" s="85">
        <f t="shared" ref="C54:I54" si="39">SUBTOTAL(9,C55:C62)</f>
        <v>1000000</v>
      </c>
      <c r="D54" s="86">
        <f t="shared" si="39"/>
        <v>999590</v>
      </c>
      <c r="E54" s="86">
        <f t="shared" si="39"/>
        <v>499795</v>
      </c>
      <c r="F54" s="86">
        <f t="shared" si="39"/>
        <v>0</v>
      </c>
      <c r="G54" s="86">
        <f t="shared" si="39"/>
        <v>2855.971429</v>
      </c>
      <c r="H54" s="86">
        <f t="shared" si="39"/>
        <v>34</v>
      </c>
      <c r="I54" s="86">
        <f t="shared" si="39"/>
        <v>4690</v>
      </c>
      <c r="J54" s="87">
        <f t="shared" si="32"/>
        <v>0.5</v>
      </c>
      <c r="K54" s="87">
        <f t="shared" si="33"/>
        <v>0.005714285714</v>
      </c>
      <c r="L54" s="88">
        <f t="shared" si="34"/>
        <v>137.9411765</v>
      </c>
      <c r="M54" s="89">
        <f t="shared" si="35"/>
        <v>0.00003401394572</v>
      </c>
      <c r="N54" s="90">
        <f t="shared" si="36"/>
        <v>0.004691923689</v>
      </c>
      <c r="O54" s="91">
        <f t="shared" si="37"/>
        <v>0</v>
      </c>
    </row>
    <row r="55" hidden="1" outlineLevel="1">
      <c r="A55" s="17" t="str">
        <f>$A$21</f>
        <v>High value</v>
      </c>
      <c r="B55" s="17"/>
      <c r="C55" s="74">
        <v>48144.1</v>
      </c>
      <c r="D55" s="75">
        <v>48456.0</v>
      </c>
      <c r="E55" s="76">
        <v>24228.0</v>
      </c>
      <c r="F55" s="76"/>
      <c r="G55" s="76">
        <v>138.44571428571427</v>
      </c>
      <c r="H55" s="75">
        <v>2.0</v>
      </c>
      <c r="I55" s="75">
        <v>345.0</v>
      </c>
      <c r="J55" s="77">
        <f t="shared" si="32"/>
        <v>0.5</v>
      </c>
      <c r="K55" s="77">
        <f t="shared" si="33"/>
        <v>0.005714285714</v>
      </c>
      <c r="L55" s="78">
        <f t="shared" si="34"/>
        <v>172.5</v>
      </c>
      <c r="M55" s="79">
        <f t="shared" si="35"/>
        <v>0.00004127455836</v>
      </c>
      <c r="N55" s="80">
        <f t="shared" si="36"/>
        <v>0.007119861317</v>
      </c>
      <c r="O55" s="81">
        <f t="shared" si="37"/>
        <v>0</v>
      </c>
    </row>
    <row r="56" hidden="1" outlineLevel="1">
      <c r="A56" s="17" t="str">
        <f>$A$22</f>
        <v>Medium value </v>
      </c>
      <c r="B56" s="17"/>
      <c r="C56" s="74">
        <v>95327.75</v>
      </c>
      <c r="D56" s="75">
        <v>95678.0</v>
      </c>
      <c r="E56" s="76">
        <v>47839.0</v>
      </c>
      <c r="F56" s="76"/>
      <c r="G56" s="76">
        <v>273.36571428571426</v>
      </c>
      <c r="H56" s="75">
        <v>4.0</v>
      </c>
      <c r="I56" s="75">
        <v>987.0</v>
      </c>
      <c r="J56" s="77">
        <f t="shared" si="32"/>
        <v>0.5</v>
      </c>
      <c r="K56" s="77">
        <f t="shared" si="33"/>
        <v>0.005714285714</v>
      </c>
      <c r="L56" s="78">
        <f t="shared" si="34"/>
        <v>246.75</v>
      </c>
      <c r="M56" s="79">
        <f t="shared" si="35"/>
        <v>0.00004180689396</v>
      </c>
      <c r="N56" s="80">
        <f t="shared" si="36"/>
        <v>0.01031585108</v>
      </c>
      <c r="O56" s="81">
        <f t="shared" si="37"/>
        <v>0</v>
      </c>
    </row>
    <row r="57" hidden="1" outlineLevel="1">
      <c r="A57" s="17" t="str">
        <f>$A$23</f>
        <v>Low value </v>
      </c>
      <c r="B57" s="17"/>
      <c r="C57" s="74">
        <v>474028.15</v>
      </c>
      <c r="D57" s="75">
        <v>473456.0</v>
      </c>
      <c r="E57" s="76">
        <v>236728.0</v>
      </c>
      <c r="F57" s="76"/>
      <c r="G57" s="76">
        <v>1352.7314285714285</v>
      </c>
      <c r="H57" s="75">
        <v>8.0</v>
      </c>
      <c r="I57" s="75">
        <v>1345.0</v>
      </c>
      <c r="J57" s="77">
        <f t="shared" si="32"/>
        <v>0.5</v>
      </c>
      <c r="K57" s="77">
        <f t="shared" si="33"/>
        <v>0.005714285714</v>
      </c>
      <c r="L57" s="82">
        <f t="shared" si="34"/>
        <v>168.125</v>
      </c>
      <c r="M57" s="79">
        <f t="shared" si="35"/>
        <v>0.0000168970295</v>
      </c>
      <c r="N57" s="80">
        <f t="shared" si="36"/>
        <v>0.002840813085</v>
      </c>
      <c r="O57" s="81">
        <f t="shared" si="37"/>
        <v>0</v>
      </c>
    </row>
    <row r="58" hidden="1" outlineLevel="1">
      <c r="A58" s="17" t="str">
        <f>$A$24</f>
        <v>ROB (Rest of base)</v>
      </c>
      <c r="B58" s="17"/>
      <c r="C58" s="74">
        <v>332500.0</v>
      </c>
      <c r="D58" s="75">
        <v>333456.0</v>
      </c>
      <c r="E58" s="76">
        <v>166728.0</v>
      </c>
      <c r="F58" s="76"/>
      <c r="G58" s="76">
        <v>952.7314285714285</v>
      </c>
      <c r="H58" s="75">
        <v>5.0</v>
      </c>
      <c r="I58" s="75">
        <v>987.0</v>
      </c>
      <c r="J58" s="77">
        <f t="shared" si="32"/>
        <v>0.5</v>
      </c>
      <c r="K58" s="77">
        <f t="shared" si="33"/>
        <v>0.005714285714</v>
      </c>
      <c r="L58" s="82">
        <f t="shared" si="34"/>
        <v>197.4</v>
      </c>
      <c r="M58" s="79">
        <f t="shared" si="35"/>
        <v>0.00001499448203</v>
      </c>
      <c r="N58" s="80">
        <f t="shared" si="36"/>
        <v>0.002959910753</v>
      </c>
      <c r="O58" s="81">
        <f t="shared" si="37"/>
        <v>0</v>
      </c>
    </row>
    <row r="59" hidden="1" outlineLevel="1">
      <c r="A59" s="17" t="str">
        <f>$A$27</f>
        <v>High value - control group (5%)</v>
      </c>
      <c r="B59" s="17"/>
      <c r="C59" s="74">
        <v>2533.9</v>
      </c>
      <c r="D59" s="75">
        <v>2456.0</v>
      </c>
      <c r="E59" s="76">
        <v>1228.0</v>
      </c>
      <c r="F59" s="76"/>
      <c r="G59" s="76">
        <v>7.017142857142857</v>
      </c>
      <c r="H59" s="75">
        <v>2.0</v>
      </c>
      <c r="I59" s="75">
        <v>456.0</v>
      </c>
      <c r="J59" s="77">
        <f t="shared" si="32"/>
        <v>0.5</v>
      </c>
      <c r="K59" s="77">
        <f t="shared" si="33"/>
        <v>0.005714285714</v>
      </c>
      <c r="L59" s="82">
        <f t="shared" si="34"/>
        <v>228</v>
      </c>
      <c r="M59" s="79">
        <f t="shared" si="35"/>
        <v>0.0008143322476</v>
      </c>
      <c r="N59" s="80">
        <f t="shared" si="36"/>
        <v>0.1856677524</v>
      </c>
      <c r="O59" s="81">
        <f t="shared" si="37"/>
        <v>0</v>
      </c>
    </row>
    <row r="60" hidden="1" outlineLevel="1">
      <c r="A60" s="17" t="str">
        <f>$A$28</f>
        <v>Medium value - control group (5%)</v>
      </c>
      <c r="B60" s="17"/>
      <c r="C60" s="74">
        <v>5017.25</v>
      </c>
      <c r="D60" s="75">
        <v>5645.0</v>
      </c>
      <c r="E60" s="76">
        <v>2822.5</v>
      </c>
      <c r="F60" s="76"/>
      <c r="G60" s="76">
        <v>16.12857142857143</v>
      </c>
      <c r="H60" s="75">
        <v>3.0</v>
      </c>
      <c r="I60" s="75">
        <v>123.0</v>
      </c>
      <c r="J60" s="77">
        <f t="shared" si="32"/>
        <v>0.5</v>
      </c>
      <c r="K60" s="77">
        <f t="shared" si="33"/>
        <v>0.005714285714</v>
      </c>
      <c r="L60" s="82">
        <f t="shared" si="34"/>
        <v>41</v>
      </c>
      <c r="M60" s="79">
        <f t="shared" si="35"/>
        <v>0.0005314437555</v>
      </c>
      <c r="N60" s="80">
        <f t="shared" si="36"/>
        <v>0.02178919398</v>
      </c>
      <c r="O60" s="81">
        <f t="shared" si="37"/>
        <v>0</v>
      </c>
    </row>
    <row r="61" hidden="1" outlineLevel="1">
      <c r="A61" s="17" t="str">
        <f>$A$29</f>
        <v>Low value - control group (5%)</v>
      </c>
      <c r="B61" s="17"/>
      <c r="C61" s="74">
        <v>24948.850000000002</v>
      </c>
      <c r="D61" s="75">
        <v>23456.0</v>
      </c>
      <c r="E61" s="76">
        <v>11728.0</v>
      </c>
      <c r="F61" s="76"/>
      <c r="G61" s="76">
        <v>67.01714285714286</v>
      </c>
      <c r="H61" s="75">
        <v>4.0</v>
      </c>
      <c r="I61" s="75">
        <v>213.0</v>
      </c>
      <c r="J61" s="77">
        <f t="shared" si="32"/>
        <v>0.5</v>
      </c>
      <c r="K61" s="77">
        <f t="shared" si="33"/>
        <v>0.005714285714</v>
      </c>
      <c r="L61" s="82">
        <f t="shared" si="34"/>
        <v>53.25</v>
      </c>
      <c r="M61" s="79">
        <f t="shared" si="35"/>
        <v>0.00017053206</v>
      </c>
      <c r="N61" s="80">
        <f t="shared" si="36"/>
        <v>0.009080832196</v>
      </c>
      <c r="O61" s="81">
        <f t="shared" si="37"/>
        <v>0</v>
      </c>
    </row>
    <row r="62" hidden="1" outlineLevel="1">
      <c r="A62" s="17" t="str">
        <f>$A$30</f>
        <v>ROB (Rest of base) - control group (5%)</v>
      </c>
      <c r="B62" s="17"/>
      <c r="C62" s="74">
        <v>17500.0</v>
      </c>
      <c r="D62" s="75">
        <v>16987.0</v>
      </c>
      <c r="E62" s="76">
        <v>8493.5</v>
      </c>
      <c r="F62" s="76"/>
      <c r="G62" s="76">
        <v>48.534285714285716</v>
      </c>
      <c r="H62" s="75">
        <v>6.0</v>
      </c>
      <c r="I62" s="75">
        <v>234.0</v>
      </c>
      <c r="J62" s="77">
        <f t="shared" si="32"/>
        <v>0.5</v>
      </c>
      <c r="K62" s="77">
        <f t="shared" si="33"/>
        <v>0.005714285714</v>
      </c>
      <c r="L62" s="82">
        <f t="shared" si="34"/>
        <v>39</v>
      </c>
      <c r="M62" s="79">
        <f t="shared" si="35"/>
        <v>0.0003532112792</v>
      </c>
      <c r="N62" s="80">
        <f t="shared" si="36"/>
        <v>0.01377523989</v>
      </c>
      <c r="O62" s="81">
        <f t="shared" si="37"/>
        <v>0</v>
      </c>
    </row>
    <row r="63" collapsed="1">
      <c r="A63" s="92" t="s">
        <v>46</v>
      </c>
      <c r="B63" s="84" t="s">
        <v>47</v>
      </c>
      <c r="C63" s="85">
        <f t="shared" ref="C63:I63" si="40">SUBTOTAL(9,C64:C71)</f>
        <v>950000</v>
      </c>
      <c r="D63" s="86">
        <f t="shared" si="40"/>
        <v>951046</v>
      </c>
      <c r="E63" s="86">
        <f t="shared" si="40"/>
        <v>475523</v>
      </c>
      <c r="F63" s="86">
        <f t="shared" si="40"/>
        <v>0</v>
      </c>
      <c r="G63" s="86">
        <f t="shared" si="40"/>
        <v>2717.274286</v>
      </c>
      <c r="H63" s="86">
        <f t="shared" si="40"/>
        <v>19</v>
      </c>
      <c r="I63" s="86">
        <f t="shared" si="40"/>
        <v>3664</v>
      </c>
      <c r="J63" s="87">
        <f t="shared" si="32"/>
        <v>0.5</v>
      </c>
      <c r="K63" s="87">
        <f t="shared" si="33"/>
        <v>0.005714285714</v>
      </c>
      <c r="L63" s="88">
        <f t="shared" si="34"/>
        <v>192.8421053</v>
      </c>
      <c r="M63" s="89">
        <f t="shared" si="35"/>
        <v>0.00001997800317</v>
      </c>
      <c r="N63" s="90">
        <f t="shared" si="36"/>
        <v>0.00385260019</v>
      </c>
      <c r="O63" s="91">
        <f t="shared" si="37"/>
        <v>0</v>
      </c>
    </row>
    <row r="64" hidden="1" outlineLevel="1">
      <c r="A64" s="17" t="str">
        <f>$A$21</f>
        <v>High value</v>
      </c>
      <c r="B64" s="17"/>
      <c r="C64" s="74">
        <v>48144.1</v>
      </c>
      <c r="D64" s="75">
        <v>48456.0</v>
      </c>
      <c r="E64" s="76">
        <v>24228.0</v>
      </c>
      <c r="F64" s="76"/>
      <c r="G64" s="76">
        <v>138.44571428571427</v>
      </c>
      <c r="H64" s="75">
        <v>2.0</v>
      </c>
      <c r="I64" s="75">
        <v>345.0</v>
      </c>
      <c r="J64" s="77">
        <f t="shared" si="32"/>
        <v>0.5</v>
      </c>
      <c r="K64" s="77">
        <f t="shared" si="33"/>
        <v>0.005714285714</v>
      </c>
      <c r="L64" s="78">
        <f t="shared" si="34"/>
        <v>172.5</v>
      </c>
      <c r="M64" s="79">
        <f t="shared" si="35"/>
        <v>0.00004127455836</v>
      </c>
      <c r="N64" s="80">
        <f t="shared" si="36"/>
        <v>0.007119861317</v>
      </c>
      <c r="O64" s="81">
        <f t="shared" si="37"/>
        <v>0</v>
      </c>
    </row>
    <row r="65" hidden="1" outlineLevel="1">
      <c r="A65" s="17" t="str">
        <f>$A$22</f>
        <v>Medium value </v>
      </c>
      <c r="B65" s="17"/>
      <c r="C65" s="74">
        <v>95327.75</v>
      </c>
      <c r="D65" s="75">
        <v>95678.0</v>
      </c>
      <c r="E65" s="76">
        <v>47839.0</v>
      </c>
      <c r="F65" s="76"/>
      <c r="G65" s="76">
        <v>273.36571428571426</v>
      </c>
      <c r="H65" s="75">
        <v>4.0</v>
      </c>
      <c r="I65" s="75">
        <v>987.0</v>
      </c>
      <c r="J65" s="77">
        <f t="shared" si="32"/>
        <v>0.5</v>
      </c>
      <c r="K65" s="77">
        <f t="shared" si="33"/>
        <v>0.005714285714</v>
      </c>
      <c r="L65" s="78">
        <f t="shared" si="34"/>
        <v>246.75</v>
      </c>
      <c r="M65" s="79">
        <f t="shared" si="35"/>
        <v>0.00004180689396</v>
      </c>
      <c r="N65" s="80">
        <f t="shared" si="36"/>
        <v>0.01031585108</v>
      </c>
      <c r="O65" s="81">
        <f t="shared" si="37"/>
        <v>0</v>
      </c>
    </row>
    <row r="66" hidden="1" outlineLevel="1">
      <c r="A66" s="17" t="str">
        <f>$A$23</f>
        <v>Low value </v>
      </c>
      <c r="B66" s="17"/>
      <c r="C66" s="74">
        <v>474028.15</v>
      </c>
      <c r="D66" s="75">
        <v>473456.0</v>
      </c>
      <c r="E66" s="76">
        <v>236728.0</v>
      </c>
      <c r="F66" s="76"/>
      <c r="G66" s="76">
        <v>1352.7314285714285</v>
      </c>
      <c r="H66" s="75">
        <v>8.0</v>
      </c>
      <c r="I66" s="75">
        <v>1345.0</v>
      </c>
      <c r="J66" s="77">
        <f t="shared" si="32"/>
        <v>0.5</v>
      </c>
      <c r="K66" s="77">
        <f t="shared" si="33"/>
        <v>0.005714285714</v>
      </c>
      <c r="L66" s="82">
        <f t="shared" si="34"/>
        <v>168.125</v>
      </c>
      <c r="M66" s="79">
        <f t="shared" si="35"/>
        <v>0.0000168970295</v>
      </c>
      <c r="N66" s="80">
        <f t="shared" si="36"/>
        <v>0.002840813085</v>
      </c>
      <c r="O66" s="81">
        <f t="shared" si="37"/>
        <v>0</v>
      </c>
    </row>
    <row r="67" hidden="1" outlineLevel="1">
      <c r="A67" s="17" t="str">
        <f>$A$24</f>
        <v>ROB (Rest of base)</v>
      </c>
      <c r="B67" s="17"/>
      <c r="C67" s="74">
        <v>332500.0</v>
      </c>
      <c r="D67" s="75">
        <v>333456.0</v>
      </c>
      <c r="E67" s="76">
        <v>166728.0</v>
      </c>
      <c r="F67" s="76"/>
      <c r="G67" s="76">
        <v>952.7314285714285</v>
      </c>
      <c r="H67" s="75">
        <v>5.0</v>
      </c>
      <c r="I67" s="75">
        <v>987.0</v>
      </c>
      <c r="J67" s="77">
        <f t="shared" si="32"/>
        <v>0.5</v>
      </c>
      <c r="K67" s="77">
        <f t="shared" si="33"/>
        <v>0.005714285714</v>
      </c>
      <c r="L67" s="82">
        <f t="shared" si="34"/>
        <v>197.4</v>
      </c>
      <c r="M67" s="79">
        <f t="shared" si="35"/>
        <v>0.00001499448203</v>
      </c>
      <c r="N67" s="80">
        <f t="shared" si="36"/>
        <v>0.002959910753</v>
      </c>
      <c r="O67" s="81">
        <f t="shared" si="37"/>
        <v>0</v>
      </c>
    </row>
    <row r="68" hidden="1" outlineLevel="1">
      <c r="A68" s="17" t="str">
        <f>$A$27</f>
        <v>High value - control group (5%)</v>
      </c>
      <c r="B68" s="21"/>
      <c r="C68" s="93"/>
      <c r="D68" s="94"/>
      <c r="E68" s="58"/>
      <c r="F68" s="58"/>
      <c r="G68" s="58"/>
      <c r="H68" s="94"/>
      <c r="I68" s="94"/>
      <c r="J68" s="77"/>
      <c r="K68" s="77"/>
      <c r="L68" s="82"/>
      <c r="M68" s="79"/>
      <c r="N68" s="80"/>
      <c r="O68" s="81"/>
    </row>
    <row r="69" hidden="1" outlineLevel="1">
      <c r="A69" s="17" t="str">
        <f>$A$28</f>
        <v>Medium value - control group (5%)</v>
      </c>
      <c r="B69" s="21"/>
      <c r="C69" s="93"/>
      <c r="D69" s="94"/>
      <c r="E69" s="58"/>
      <c r="F69" s="58"/>
      <c r="G69" s="58"/>
      <c r="H69" s="94"/>
      <c r="I69" s="94"/>
      <c r="J69" s="77"/>
      <c r="K69" s="77"/>
      <c r="L69" s="82"/>
      <c r="M69" s="79"/>
      <c r="N69" s="80"/>
      <c r="O69" s="81"/>
    </row>
    <row r="70" hidden="1" outlineLevel="1">
      <c r="A70" s="17" t="str">
        <f>$A$29</f>
        <v>Low value - control group (5%)</v>
      </c>
      <c r="B70" s="21"/>
      <c r="C70" s="93"/>
      <c r="D70" s="94"/>
      <c r="E70" s="58"/>
      <c r="F70" s="58"/>
      <c r="G70" s="58"/>
      <c r="H70" s="94"/>
      <c r="I70" s="94"/>
      <c r="J70" s="77"/>
      <c r="K70" s="77"/>
      <c r="L70" s="82"/>
      <c r="M70" s="79"/>
      <c r="N70" s="80"/>
      <c r="O70" s="81"/>
    </row>
    <row r="71" hidden="1" outlineLevel="1">
      <c r="A71" s="17" t="str">
        <f>$A$30</f>
        <v>ROB (Rest of base) - control group (5%)</v>
      </c>
      <c r="B71" s="21"/>
      <c r="C71" s="93"/>
      <c r="D71" s="94"/>
      <c r="E71" s="58"/>
      <c r="F71" s="58"/>
      <c r="G71" s="58"/>
      <c r="H71" s="94"/>
      <c r="I71" s="94"/>
      <c r="J71" s="77"/>
      <c r="K71" s="77"/>
      <c r="L71" s="82"/>
      <c r="M71" s="79"/>
      <c r="N71" s="80"/>
      <c r="O71" s="81"/>
    </row>
    <row r="72" collapsed="1">
      <c r="A72" s="83" t="s">
        <v>48</v>
      </c>
      <c r="B72" s="84" t="s">
        <v>49</v>
      </c>
      <c r="C72" s="85">
        <f t="shared" ref="C72:I72" si="41">SUBTOTAL(9,C73:C80)</f>
        <v>1000000</v>
      </c>
      <c r="D72" s="86">
        <f t="shared" si="41"/>
        <v>999590</v>
      </c>
      <c r="E72" s="86">
        <f t="shared" si="41"/>
        <v>499795</v>
      </c>
      <c r="F72" s="86">
        <f t="shared" si="41"/>
        <v>0</v>
      </c>
      <c r="G72" s="86">
        <f t="shared" si="41"/>
        <v>2855.971429</v>
      </c>
      <c r="H72" s="86">
        <f t="shared" si="41"/>
        <v>34</v>
      </c>
      <c r="I72" s="86">
        <f t="shared" si="41"/>
        <v>4690</v>
      </c>
      <c r="J72" s="87">
        <f t="shared" ref="J72:J103" si="42">sum(E72/D72)</f>
        <v>0.5</v>
      </c>
      <c r="K72" s="87">
        <f t="shared" ref="K72:K103" si="43">SUM(G72/E72)</f>
        <v>0.005714285714</v>
      </c>
      <c r="L72" s="88">
        <f t="shared" ref="L72:L103" si="44">SUM(I72/H72)</f>
        <v>137.9411765</v>
      </c>
      <c r="M72" s="89">
        <f t="shared" ref="M72:M103" si="45">SUM(H72/D72)</f>
        <v>0.00003401394572</v>
      </c>
      <c r="N72" s="90">
        <f t="shared" ref="N72:N103" si="46">SUM(I72/D72)</f>
        <v>0.004691923689</v>
      </c>
      <c r="O72" s="91">
        <f t="shared" ref="O72:O103" si="47">F72/D72</f>
        <v>0</v>
      </c>
    </row>
    <row r="73" hidden="1" outlineLevel="1">
      <c r="A73" s="17" t="str">
        <f>$A$21</f>
        <v>High value</v>
      </c>
      <c r="B73" s="17"/>
      <c r="C73" s="74">
        <v>48144.1</v>
      </c>
      <c r="D73" s="75">
        <v>48456.0</v>
      </c>
      <c r="E73" s="76">
        <v>24228.0</v>
      </c>
      <c r="F73" s="76"/>
      <c r="G73" s="76">
        <v>138.44571428571427</v>
      </c>
      <c r="H73" s="75">
        <v>2.0</v>
      </c>
      <c r="I73" s="75">
        <v>345.0</v>
      </c>
      <c r="J73" s="77">
        <f t="shared" si="42"/>
        <v>0.5</v>
      </c>
      <c r="K73" s="77">
        <f t="shared" si="43"/>
        <v>0.005714285714</v>
      </c>
      <c r="L73" s="78">
        <f t="shared" si="44"/>
        <v>172.5</v>
      </c>
      <c r="M73" s="79">
        <f t="shared" si="45"/>
        <v>0.00004127455836</v>
      </c>
      <c r="N73" s="80">
        <f t="shared" si="46"/>
        <v>0.007119861317</v>
      </c>
      <c r="O73" s="81">
        <f t="shared" si="47"/>
        <v>0</v>
      </c>
    </row>
    <row r="74" hidden="1" outlineLevel="1">
      <c r="A74" s="17" t="str">
        <f>$A$22</f>
        <v>Medium value </v>
      </c>
      <c r="B74" s="17"/>
      <c r="C74" s="74">
        <v>95327.75</v>
      </c>
      <c r="D74" s="75">
        <v>95678.0</v>
      </c>
      <c r="E74" s="76">
        <v>47839.0</v>
      </c>
      <c r="F74" s="76"/>
      <c r="G74" s="76">
        <v>273.36571428571426</v>
      </c>
      <c r="H74" s="75">
        <v>4.0</v>
      </c>
      <c r="I74" s="75">
        <v>987.0</v>
      </c>
      <c r="J74" s="77">
        <f t="shared" si="42"/>
        <v>0.5</v>
      </c>
      <c r="K74" s="77">
        <f t="shared" si="43"/>
        <v>0.005714285714</v>
      </c>
      <c r="L74" s="78">
        <f t="shared" si="44"/>
        <v>246.75</v>
      </c>
      <c r="M74" s="79">
        <f t="shared" si="45"/>
        <v>0.00004180689396</v>
      </c>
      <c r="N74" s="80">
        <f t="shared" si="46"/>
        <v>0.01031585108</v>
      </c>
      <c r="O74" s="81">
        <f t="shared" si="47"/>
        <v>0</v>
      </c>
    </row>
    <row r="75" hidden="1" outlineLevel="1">
      <c r="A75" s="17" t="str">
        <f>$A$23</f>
        <v>Low value </v>
      </c>
      <c r="B75" s="17"/>
      <c r="C75" s="74">
        <v>474028.15</v>
      </c>
      <c r="D75" s="75">
        <v>473456.0</v>
      </c>
      <c r="E75" s="76">
        <v>236728.0</v>
      </c>
      <c r="F75" s="76"/>
      <c r="G75" s="76">
        <v>1352.7314285714285</v>
      </c>
      <c r="H75" s="75">
        <v>8.0</v>
      </c>
      <c r="I75" s="75">
        <v>1345.0</v>
      </c>
      <c r="J75" s="77">
        <f t="shared" si="42"/>
        <v>0.5</v>
      </c>
      <c r="K75" s="77">
        <f t="shared" si="43"/>
        <v>0.005714285714</v>
      </c>
      <c r="L75" s="82">
        <f t="shared" si="44"/>
        <v>168.125</v>
      </c>
      <c r="M75" s="79">
        <f t="shared" si="45"/>
        <v>0.0000168970295</v>
      </c>
      <c r="N75" s="80">
        <f t="shared" si="46"/>
        <v>0.002840813085</v>
      </c>
      <c r="O75" s="81">
        <f t="shared" si="47"/>
        <v>0</v>
      </c>
    </row>
    <row r="76" hidden="1" outlineLevel="1">
      <c r="A76" s="17" t="str">
        <f>$A$24</f>
        <v>ROB (Rest of base)</v>
      </c>
      <c r="B76" s="17"/>
      <c r="C76" s="74">
        <v>332500.0</v>
      </c>
      <c r="D76" s="75">
        <v>333456.0</v>
      </c>
      <c r="E76" s="76">
        <v>166728.0</v>
      </c>
      <c r="F76" s="76"/>
      <c r="G76" s="76">
        <v>952.7314285714285</v>
      </c>
      <c r="H76" s="75">
        <v>5.0</v>
      </c>
      <c r="I76" s="75">
        <v>987.0</v>
      </c>
      <c r="J76" s="77">
        <f t="shared" si="42"/>
        <v>0.5</v>
      </c>
      <c r="K76" s="77">
        <f t="shared" si="43"/>
        <v>0.005714285714</v>
      </c>
      <c r="L76" s="82">
        <f t="shared" si="44"/>
        <v>197.4</v>
      </c>
      <c r="M76" s="79">
        <f t="shared" si="45"/>
        <v>0.00001499448203</v>
      </c>
      <c r="N76" s="80">
        <f t="shared" si="46"/>
        <v>0.002959910753</v>
      </c>
      <c r="O76" s="81">
        <f t="shared" si="47"/>
        <v>0</v>
      </c>
    </row>
    <row r="77" hidden="1" outlineLevel="1">
      <c r="A77" s="17" t="str">
        <f>$A$27</f>
        <v>High value - control group (5%)</v>
      </c>
      <c r="B77" s="17"/>
      <c r="C77" s="74">
        <v>2533.9</v>
      </c>
      <c r="D77" s="75">
        <v>2456.0</v>
      </c>
      <c r="E77" s="76">
        <v>1228.0</v>
      </c>
      <c r="F77" s="76"/>
      <c r="G77" s="76">
        <v>7.017142857142857</v>
      </c>
      <c r="H77" s="75">
        <v>2.0</v>
      </c>
      <c r="I77" s="75">
        <v>456.0</v>
      </c>
      <c r="J77" s="77">
        <f t="shared" si="42"/>
        <v>0.5</v>
      </c>
      <c r="K77" s="77">
        <f t="shared" si="43"/>
        <v>0.005714285714</v>
      </c>
      <c r="L77" s="82">
        <f t="shared" si="44"/>
        <v>228</v>
      </c>
      <c r="M77" s="79">
        <f t="shared" si="45"/>
        <v>0.0008143322476</v>
      </c>
      <c r="N77" s="80">
        <f t="shared" si="46"/>
        <v>0.1856677524</v>
      </c>
      <c r="O77" s="81">
        <f t="shared" si="47"/>
        <v>0</v>
      </c>
    </row>
    <row r="78" hidden="1" outlineLevel="1">
      <c r="A78" s="17" t="str">
        <f>$A$28</f>
        <v>Medium value - control group (5%)</v>
      </c>
      <c r="B78" s="17"/>
      <c r="C78" s="74">
        <v>5017.25</v>
      </c>
      <c r="D78" s="75">
        <v>5645.0</v>
      </c>
      <c r="E78" s="76">
        <v>2822.5</v>
      </c>
      <c r="F78" s="76"/>
      <c r="G78" s="76">
        <v>16.12857142857143</v>
      </c>
      <c r="H78" s="75">
        <v>3.0</v>
      </c>
      <c r="I78" s="75">
        <v>123.0</v>
      </c>
      <c r="J78" s="77">
        <f t="shared" si="42"/>
        <v>0.5</v>
      </c>
      <c r="K78" s="77">
        <f t="shared" si="43"/>
        <v>0.005714285714</v>
      </c>
      <c r="L78" s="82">
        <f t="shared" si="44"/>
        <v>41</v>
      </c>
      <c r="M78" s="79">
        <f t="shared" si="45"/>
        <v>0.0005314437555</v>
      </c>
      <c r="N78" s="80">
        <f t="shared" si="46"/>
        <v>0.02178919398</v>
      </c>
      <c r="O78" s="81">
        <f t="shared" si="47"/>
        <v>0</v>
      </c>
    </row>
    <row r="79" hidden="1" outlineLevel="1">
      <c r="A79" s="17" t="str">
        <f>$A$29</f>
        <v>Low value - control group (5%)</v>
      </c>
      <c r="B79" s="17"/>
      <c r="C79" s="74">
        <v>24948.850000000002</v>
      </c>
      <c r="D79" s="75">
        <v>23456.0</v>
      </c>
      <c r="E79" s="76">
        <v>11728.0</v>
      </c>
      <c r="F79" s="76"/>
      <c r="G79" s="76">
        <v>67.01714285714286</v>
      </c>
      <c r="H79" s="75">
        <v>4.0</v>
      </c>
      <c r="I79" s="75">
        <v>213.0</v>
      </c>
      <c r="J79" s="77">
        <f t="shared" si="42"/>
        <v>0.5</v>
      </c>
      <c r="K79" s="77">
        <f t="shared" si="43"/>
        <v>0.005714285714</v>
      </c>
      <c r="L79" s="82">
        <f t="shared" si="44"/>
        <v>53.25</v>
      </c>
      <c r="M79" s="79">
        <f t="shared" si="45"/>
        <v>0.00017053206</v>
      </c>
      <c r="N79" s="80">
        <f t="shared" si="46"/>
        <v>0.009080832196</v>
      </c>
      <c r="O79" s="81">
        <f t="shared" si="47"/>
        <v>0</v>
      </c>
    </row>
    <row r="80" hidden="1" outlineLevel="1">
      <c r="A80" s="17" t="str">
        <f>$A$30</f>
        <v>ROB (Rest of base) - control group (5%)</v>
      </c>
      <c r="B80" s="17"/>
      <c r="C80" s="74">
        <v>17500.0</v>
      </c>
      <c r="D80" s="75">
        <v>16987.0</v>
      </c>
      <c r="E80" s="76">
        <v>8493.5</v>
      </c>
      <c r="F80" s="76"/>
      <c r="G80" s="76">
        <v>48.534285714285716</v>
      </c>
      <c r="H80" s="75">
        <v>6.0</v>
      </c>
      <c r="I80" s="75">
        <v>234.0</v>
      </c>
      <c r="J80" s="77">
        <f t="shared" si="42"/>
        <v>0.5</v>
      </c>
      <c r="K80" s="77">
        <f t="shared" si="43"/>
        <v>0.005714285714</v>
      </c>
      <c r="L80" s="82">
        <f t="shared" si="44"/>
        <v>39</v>
      </c>
      <c r="M80" s="79">
        <f t="shared" si="45"/>
        <v>0.0003532112792</v>
      </c>
      <c r="N80" s="80">
        <f t="shared" si="46"/>
        <v>0.01377523989</v>
      </c>
      <c r="O80" s="81">
        <f t="shared" si="47"/>
        <v>0</v>
      </c>
    </row>
    <row r="81" collapsed="1">
      <c r="A81" s="83" t="s">
        <v>50</v>
      </c>
      <c r="B81" s="84" t="s">
        <v>51</v>
      </c>
      <c r="C81" s="85">
        <f t="shared" ref="C81:I81" si="48">SUBTOTAL(9,C82:C89)</f>
        <v>1000000</v>
      </c>
      <c r="D81" s="86">
        <f t="shared" si="48"/>
        <v>999590</v>
      </c>
      <c r="E81" s="86">
        <f t="shared" si="48"/>
        <v>499795</v>
      </c>
      <c r="F81" s="86">
        <f t="shared" si="48"/>
        <v>0</v>
      </c>
      <c r="G81" s="86">
        <f t="shared" si="48"/>
        <v>2855.971429</v>
      </c>
      <c r="H81" s="86">
        <f t="shared" si="48"/>
        <v>34</v>
      </c>
      <c r="I81" s="86">
        <f t="shared" si="48"/>
        <v>4690</v>
      </c>
      <c r="J81" s="87">
        <f t="shared" si="42"/>
        <v>0.5</v>
      </c>
      <c r="K81" s="87">
        <f t="shared" si="43"/>
        <v>0.005714285714</v>
      </c>
      <c r="L81" s="88">
        <f t="shared" si="44"/>
        <v>137.9411765</v>
      </c>
      <c r="M81" s="89">
        <f t="shared" si="45"/>
        <v>0.00003401394572</v>
      </c>
      <c r="N81" s="90">
        <f t="shared" si="46"/>
        <v>0.004691923689</v>
      </c>
      <c r="O81" s="91">
        <f t="shared" si="47"/>
        <v>0</v>
      </c>
    </row>
    <row r="82" hidden="1" outlineLevel="1">
      <c r="A82" s="17" t="str">
        <f>$A$21</f>
        <v>High value</v>
      </c>
      <c r="B82" s="17"/>
      <c r="C82" s="74">
        <v>48144.1</v>
      </c>
      <c r="D82" s="75">
        <v>48456.0</v>
      </c>
      <c r="E82" s="76">
        <v>24228.0</v>
      </c>
      <c r="F82" s="76"/>
      <c r="G82" s="76">
        <v>138.44571428571427</v>
      </c>
      <c r="H82" s="75">
        <v>2.0</v>
      </c>
      <c r="I82" s="75">
        <v>345.0</v>
      </c>
      <c r="J82" s="77">
        <f t="shared" si="42"/>
        <v>0.5</v>
      </c>
      <c r="K82" s="77">
        <f t="shared" si="43"/>
        <v>0.005714285714</v>
      </c>
      <c r="L82" s="78">
        <f t="shared" si="44"/>
        <v>172.5</v>
      </c>
      <c r="M82" s="79">
        <f t="shared" si="45"/>
        <v>0.00004127455836</v>
      </c>
      <c r="N82" s="80">
        <f t="shared" si="46"/>
        <v>0.007119861317</v>
      </c>
      <c r="O82" s="81">
        <f t="shared" si="47"/>
        <v>0</v>
      </c>
    </row>
    <row r="83" hidden="1" outlineLevel="1">
      <c r="A83" s="17" t="str">
        <f>$A$22</f>
        <v>Medium value </v>
      </c>
      <c r="B83" s="17"/>
      <c r="C83" s="74">
        <v>95327.75</v>
      </c>
      <c r="D83" s="75">
        <v>95678.0</v>
      </c>
      <c r="E83" s="76">
        <v>47839.0</v>
      </c>
      <c r="F83" s="76"/>
      <c r="G83" s="76">
        <v>273.36571428571426</v>
      </c>
      <c r="H83" s="75">
        <v>4.0</v>
      </c>
      <c r="I83" s="75">
        <v>987.0</v>
      </c>
      <c r="J83" s="77">
        <f t="shared" si="42"/>
        <v>0.5</v>
      </c>
      <c r="K83" s="77">
        <f t="shared" si="43"/>
        <v>0.005714285714</v>
      </c>
      <c r="L83" s="78">
        <f t="shared" si="44"/>
        <v>246.75</v>
      </c>
      <c r="M83" s="79">
        <f t="shared" si="45"/>
        <v>0.00004180689396</v>
      </c>
      <c r="N83" s="80">
        <f t="shared" si="46"/>
        <v>0.01031585108</v>
      </c>
      <c r="O83" s="81">
        <f t="shared" si="47"/>
        <v>0</v>
      </c>
    </row>
    <row r="84" hidden="1" outlineLevel="1">
      <c r="A84" s="17" t="str">
        <f>$A$23</f>
        <v>Low value </v>
      </c>
      <c r="B84" s="17"/>
      <c r="C84" s="74">
        <v>474028.15</v>
      </c>
      <c r="D84" s="75">
        <v>473456.0</v>
      </c>
      <c r="E84" s="76">
        <v>236728.0</v>
      </c>
      <c r="F84" s="76"/>
      <c r="G84" s="76">
        <v>1352.7314285714285</v>
      </c>
      <c r="H84" s="75">
        <v>8.0</v>
      </c>
      <c r="I84" s="75">
        <v>1345.0</v>
      </c>
      <c r="J84" s="77">
        <f t="shared" si="42"/>
        <v>0.5</v>
      </c>
      <c r="K84" s="77">
        <f t="shared" si="43"/>
        <v>0.005714285714</v>
      </c>
      <c r="L84" s="82">
        <f t="shared" si="44"/>
        <v>168.125</v>
      </c>
      <c r="M84" s="79">
        <f t="shared" si="45"/>
        <v>0.0000168970295</v>
      </c>
      <c r="N84" s="80">
        <f t="shared" si="46"/>
        <v>0.002840813085</v>
      </c>
      <c r="O84" s="81">
        <f t="shared" si="47"/>
        <v>0</v>
      </c>
    </row>
    <row r="85" hidden="1" outlineLevel="1">
      <c r="A85" s="17" t="str">
        <f>$A$24</f>
        <v>ROB (Rest of base)</v>
      </c>
      <c r="B85" s="17"/>
      <c r="C85" s="74">
        <v>332500.0</v>
      </c>
      <c r="D85" s="75">
        <v>333456.0</v>
      </c>
      <c r="E85" s="76">
        <v>166728.0</v>
      </c>
      <c r="F85" s="76"/>
      <c r="G85" s="76">
        <v>952.7314285714285</v>
      </c>
      <c r="H85" s="75">
        <v>5.0</v>
      </c>
      <c r="I85" s="75">
        <v>987.0</v>
      </c>
      <c r="J85" s="77">
        <f t="shared" si="42"/>
        <v>0.5</v>
      </c>
      <c r="K85" s="77">
        <f t="shared" si="43"/>
        <v>0.005714285714</v>
      </c>
      <c r="L85" s="82">
        <f t="shared" si="44"/>
        <v>197.4</v>
      </c>
      <c r="M85" s="79">
        <f t="shared" si="45"/>
        <v>0.00001499448203</v>
      </c>
      <c r="N85" s="80">
        <f t="shared" si="46"/>
        <v>0.002959910753</v>
      </c>
      <c r="O85" s="81">
        <f t="shared" si="47"/>
        <v>0</v>
      </c>
    </row>
    <row r="86" hidden="1" outlineLevel="1">
      <c r="A86" s="17" t="str">
        <f>$A$27</f>
        <v>High value - control group (5%)</v>
      </c>
      <c r="B86" s="17"/>
      <c r="C86" s="74">
        <v>2533.9</v>
      </c>
      <c r="D86" s="75">
        <v>2456.0</v>
      </c>
      <c r="E86" s="76">
        <v>1228.0</v>
      </c>
      <c r="F86" s="76"/>
      <c r="G86" s="76">
        <v>7.017142857142857</v>
      </c>
      <c r="H86" s="75">
        <v>2.0</v>
      </c>
      <c r="I86" s="75">
        <v>456.0</v>
      </c>
      <c r="J86" s="77">
        <f t="shared" si="42"/>
        <v>0.5</v>
      </c>
      <c r="K86" s="77">
        <f t="shared" si="43"/>
        <v>0.005714285714</v>
      </c>
      <c r="L86" s="82">
        <f t="shared" si="44"/>
        <v>228</v>
      </c>
      <c r="M86" s="79">
        <f t="shared" si="45"/>
        <v>0.0008143322476</v>
      </c>
      <c r="N86" s="80">
        <f t="shared" si="46"/>
        <v>0.1856677524</v>
      </c>
      <c r="O86" s="81">
        <f t="shared" si="47"/>
        <v>0</v>
      </c>
    </row>
    <row r="87" hidden="1" outlineLevel="1">
      <c r="A87" s="17" t="str">
        <f>$A$28</f>
        <v>Medium value - control group (5%)</v>
      </c>
      <c r="B87" s="17"/>
      <c r="C87" s="74">
        <v>5017.25</v>
      </c>
      <c r="D87" s="75">
        <v>5645.0</v>
      </c>
      <c r="E87" s="76">
        <v>2822.5</v>
      </c>
      <c r="F87" s="76"/>
      <c r="G87" s="76">
        <v>16.12857142857143</v>
      </c>
      <c r="H87" s="75">
        <v>3.0</v>
      </c>
      <c r="I87" s="75">
        <v>123.0</v>
      </c>
      <c r="J87" s="77">
        <f t="shared" si="42"/>
        <v>0.5</v>
      </c>
      <c r="K87" s="77">
        <f t="shared" si="43"/>
        <v>0.005714285714</v>
      </c>
      <c r="L87" s="82">
        <f t="shared" si="44"/>
        <v>41</v>
      </c>
      <c r="M87" s="79">
        <f t="shared" si="45"/>
        <v>0.0005314437555</v>
      </c>
      <c r="N87" s="80">
        <f t="shared" si="46"/>
        <v>0.02178919398</v>
      </c>
      <c r="O87" s="81">
        <f t="shared" si="47"/>
        <v>0</v>
      </c>
    </row>
    <row r="88" hidden="1" outlineLevel="1">
      <c r="A88" s="17" t="str">
        <f>$A$29</f>
        <v>Low value - control group (5%)</v>
      </c>
      <c r="B88" s="17"/>
      <c r="C88" s="74">
        <v>24948.850000000002</v>
      </c>
      <c r="D88" s="75">
        <v>23456.0</v>
      </c>
      <c r="E88" s="76">
        <v>11728.0</v>
      </c>
      <c r="F88" s="76"/>
      <c r="G88" s="76">
        <v>67.01714285714286</v>
      </c>
      <c r="H88" s="75">
        <v>4.0</v>
      </c>
      <c r="I88" s="75">
        <v>213.0</v>
      </c>
      <c r="J88" s="77">
        <f t="shared" si="42"/>
        <v>0.5</v>
      </c>
      <c r="K88" s="77">
        <f t="shared" si="43"/>
        <v>0.005714285714</v>
      </c>
      <c r="L88" s="82">
        <f t="shared" si="44"/>
        <v>53.25</v>
      </c>
      <c r="M88" s="79">
        <f t="shared" si="45"/>
        <v>0.00017053206</v>
      </c>
      <c r="N88" s="80">
        <f t="shared" si="46"/>
        <v>0.009080832196</v>
      </c>
      <c r="O88" s="81">
        <f t="shared" si="47"/>
        <v>0</v>
      </c>
    </row>
    <row r="89" hidden="1" outlineLevel="1">
      <c r="A89" s="17" t="str">
        <f>$A$30</f>
        <v>ROB (Rest of base) - control group (5%)</v>
      </c>
      <c r="B89" s="17"/>
      <c r="C89" s="74">
        <v>17500.0</v>
      </c>
      <c r="D89" s="75">
        <v>16987.0</v>
      </c>
      <c r="E89" s="76">
        <v>8493.5</v>
      </c>
      <c r="F89" s="76"/>
      <c r="G89" s="76">
        <v>48.534285714285716</v>
      </c>
      <c r="H89" s="75">
        <v>6.0</v>
      </c>
      <c r="I89" s="75">
        <v>234.0</v>
      </c>
      <c r="J89" s="77">
        <f t="shared" si="42"/>
        <v>0.5</v>
      </c>
      <c r="K89" s="77">
        <f t="shared" si="43"/>
        <v>0.005714285714</v>
      </c>
      <c r="L89" s="82">
        <f t="shared" si="44"/>
        <v>39</v>
      </c>
      <c r="M89" s="79">
        <f t="shared" si="45"/>
        <v>0.0003532112792</v>
      </c>
      <c r="N89" s="80">
        <f t="shared" si="46"/>
        <v>0.01377523989</v>
      </c>
      <c r="O89" s="81">
        <f t="shared" si="47"/>
        <v>0</v>
      </c>
    </row>
    <row r="90" collapsed="1">
      <c r="A90" s="83" t="s">
        <v>52</v>
      </c>
      <c r="B90" s="84" t="s">
        <v>53</v>
      </c>
      <c r="C90" s="85">
        <f t="shared" ref="C90:I90" si="49">SUBTOTAL(9,C91:C98)</f>
        <v>1000000</v>
      </c>
      <c r="D90" s="86">
        <f t="shared" si="49"/>
        <v>999590</v>
      </c>
      <c r="E90" s="86">
        <f t="shared" si="49"/>
        <v>499795</v>
      </c>
      <c r="F90" s="86">
        <f t="shared" si="49"/>
        <v>0</v>
      </c>
      <c r="G90" s="86">
        <f t="shared" si="49"/>
        <v>2855.971429</v>
      </c>
      <c r="H90" s="86">
        <f t="shared" si="49"/>
        <v>34</v>
      </c>
      <c r="I90" s="86">
        <f t="shared" si="49"/>
        <v>4690</v>
      </c>
      <c r="J90" s="87">
        <f t="shared" si="42"/>
        <v>0.5</v>
      </c>
      <c r="K90" s="87">
        <f t="shared" si="43"/>
        <v>0.005714285714</v>
      </c>
      <c r="L90" s="88">
        <f t="shared" si="44"/>
        <v>137.9411765</v>
      </c>
      <c r="M90" s="89">
        <f t="shared" si="45"/>
        <v>0.00003401394572</v>
      </c>
      <c r="N90" s="90">
        <f t="shared" si="46"/>
        <v>0.004691923689</v>
      </c>
      <c r="O90" s="91">
        <f t="shared" si="47"/>
        <v>0</v>
      </c>
    </row>
    <row r="91" hidden="1" outlineLevel="1">
      <c r="A91" s="17" t="str">
        <f>$A$21</f>
        <v>High value</v>
      </c>
      <c r="B91" s="17"/>
      <c r="C91" s="74">
        <v>48144.1</v>
      </c>
      <c r="D91" s="75">
        <v>48456.0</v>
      </c>
      <c r="E91" s="76">
        <v>24228.0</v>
      </c>
      <c r="F91" s="76"/>
      <c r="G91" s="76">
        <v>138.44571428571427</v>
      </c>
      <c r="H91" s="75">
        <v>2.0</v>
      </c>
      <c r="I91" s="75">
        <v>345.0</v>
      </c>
      <c r="J91" s="77">
        <f t="shared" si="42"/>
        <v>0.5</v>
      </c>
      <c r="K91" s="77">
        <f t="shared" si="43"/>
        <v>0.005714285714</v>
      </c>
      <c r="L91" s="78">
        <f t="shared" si="44"/>
        <v>172.5</v>
      </c>
      <c r="M91" s="79">
        <f t="shared" si="45"/>
        <v>0.00004127455836</v>
      </c>
      <c r="N91" s="80">
        <f t="shared" si="46"/>
        <v>0.007119861317</v>
      </c>
      <c r="O91" s="81">
        <f t="shared" si="47"/>
        <v>0</v>
      </c>
    </row>
    <row r="92" hidden="1" outlineLevel="1">
      <c r="A92" s="17" t="str">
        <f>$A$22</f>
        <v>Medium value </v>
      </c>
      <c r="B92" s="17"/>
      <c r="C92" s="74">
        <v>95327.75</v>
      </c>
      <c r="D92" s="75">
        <v>95678.0</v>
      </c>
      <c r="E92" s="76">
        <v>47839.0</v>
      </c>
      <c r="F92" s="76"/>
      <c r="G92" s="76">
        <v>273.36571428571426</v>
      </c>
      <c r="H92" s="75">
        <v>4.0</v>
      </c>
      <c r="I92" s="75">
        <v>987.0</v>
      </c>
      <c r="J92" s="77">
        <f t="shared" si="42"/>
        <v>0.5</v>
      </c>
      <c r="K92" s="77">
        <f t="shared" si="43"/>
        <v>0.005714285714</v>
      </c>
      <c r="L92" s="78">
        <f t="shared" si="44"/>
        <v>246.75</v>
      </c>
      <c r="M92" s="79">
        <f t="shared" si="45"/>
        <v>0.00004180689396</v>
      </c>
      <c r="N92" s="80">
        <f t="shared" si="46"/>
        <v>0.01031585108</v>
      </c>
      <c r="O92" s="81">
        <f t="shared" si="47"/>
        <v>0</v>
      </c>
    </row>
    <row r="93" hidden="1" outlineLevel="1">
      <c r="A93" s="17" t="str">
        <f>$A$23</f>
        <v>Low value </v>
      </c>
      <c r="B93" s="17"/>
      <c r="C93" s="74">
        <v>474028.15</v>
      </c>
      <c r="D93" s="75">
        <v>473456.0</v>
      </c>
      <c r="E93" s="76">
        <v>236728.0</v>
      </c>
      <c r="F93" s="76"/>
      <c r="G93" s="76">
        <v>1352.7314285714285</v>
      </c>
      <c r="H93" s="75">
        <v>8.0</v>
      </c>
      <c r="I93" s="75">
        <v>1345.0</v>
      </c>
      <c r="J93" s="77">
        <f t="shared" si="42"/>
        <v>0.5</v>
      </c>
      <c r="K93" s="77">
        <f t="shared" si="43"/>
        <v>0.005714285714</v>
      </c>
      <c r="L93" s="82">
        <f t="shared" si="44"/>
        <v>168.125</v>
      </c>
      <c r="M93" s="79">
        <f t="shared" si="45"/>
        <v>0.0000168970295</v>
      </c>
      <c r="N93" s="80">
        <f t="shared" si="46"/>
        <v>0.002840813085</v>
      </c>
      <c r="O93" s="81">
        <f t="shared" si="47"/>
        <v>0</v>
      </c>
    </row>
    <row r="94" hidden="1" outlineLevel="1">
      <c r="A94" s="17" t="str">
        <f>$A$24</f>
        <v>ROB (Rest of base)</v>
      </c>
      <c r="B94" s="17"/>
      <c r="C94" s="74">
        <v>332500.0</v>
      </c>
      <c r="D94" s="75">
        <v>333456.0</v>
      </c>
      <c r="E94" s="76">
        <v>166728.0</v>
      </c>
      <c r="F94" s="76"/>
      <c r="G94" s="76">
        <v>952.7314285714285</v>
      </c>
      <c r="H94" s="75">
        <v>5.0</v>
      </c>
      <c r="I94" s="75">
        <v>987.0</v>
      </c>
      <c r="J94" s="77">
        <f t="shared" si="42"/>
        <v>0.5</v>
      </c>
      <c r="K94" s="77">
        <f t="shared" si="43"/>
        <v>0.005714285714</v>
      </c>
      <c r="L94" s="82">
        <f t="shared" si="44"/>
        <v>197.4</v>
      </c>
      <c r="M94" s="79">
        <f t="shared" si="45"/>
        <v>0.00001499448203</v>
      </c>
      <c r="N94" s="80">
        <f t="shared" si="46"/>
        <v>0.002959910753</v>
      </c>
      <c r="O94" s="81">
        <f t="shared" si="47"/>
        <v>0</v>
      </c>
    </row>
    <row r="95" hidden="1" outlineLevel="1">
      <c r="A95" s="17" t="str">
        <f>$A$27</f>
        <v>High value - control group (5%)</v>
      </c>
      <c r="B95" s="17"/>
      <c r="C95" s="74">
        <v>2533.9</v>
      </c>
      <c r="D95" s="75">
        <v>2456.0</v>
      </c>
      <c r="E95" s="76">
        <v>1228.0</v>
      </c>
      <c r="F95" s="76"/>
      <c r="G95" s="76">
        <v>7.017142857142857</v>
      </c>
      <c r="H95" s="75">
        <v>2.0</v>
      </c>
      <c r="I95" s="75">
        <v>456.0</v>
      </c>
      <c r="J95" s="77">
        <f t="shared" si="42"/>
        <v>0.5</v>
      </c>
      <c r="K95" s="77">
        <f t="shared" si="43"/>
        <v>0.005714285714</v>
      </c>
      <c r="L95" s="82">
        <f t="shared" si="44"/>
        <v>228</v>
      </c>
      <c r="M95" s="79">
        <f t="shared" si="45"/>
        <v>0.0008143322476</v>
      </c>
      <c r="N95" s="80">
        <f t="shared" si="46"/>
        <v>0.1856677524</v>
      </c>
      <c r="O95" s="81">
        <f t="shared" si="47"/>
        <v>0</v>
      </c>
    </row>
    <row r="96" hidden="1" outlineLevel="1">
      <c r="A96" s="17" t="str">
        <f>$A$28</f>
        <v>Medium value - control group (5%)</v>
      </c>
      <c r="B96" s="17"/>
      <c r="C96" s="74">
        <v>5017.25</v>
      </c>
      <c r="D96" s="75">
        <v>5645.0</v>
      </c>
      <c r="E96" s="76">
        <v>2822.5</v>
      </c>
      <c r="F96" s="76"/>
      <c r="G96" s="76">
        <v>16.12857142857143</v>
      </c>
      <c r="H96" s="75">
        <v>3.0</v>
      </c>
      <c r="I96" s="75">
        <v>123.0</v>
      </c>
      <c r="J96" s="77">
        <f t="shared" si="42"/>
        <v>0.5</v>
      </c>
      <c r="K96" s="77">
        <f t="shared" si="43"/>
        <v>0.005714285714</v>
      </c>
      <c r="L96" s="82">
        <f t="shared" si="44"/>
        <v>41</v>
      </c>
      <c r="M96" s="79">
        <f t="shared" si="45"/>
        <v>0.0005314437555</v>
      </c>
      <c r="N96" s="80">
        <f t="shared" si="46"/>
        <v>0.02178919398</v>
      </c>
      <c r="O96" s="81">
        <f t="shared" si="47"/>
        <v>0</v>
      </c>
    </row>
    <row r="97" hidden="1" outlineLevel="1">
      <c r="A97" s="17" t="str">
        <f>$A$29</f>
        <v>Low value - control group (5%)</v>
      </c>
      <c r="B97" s="17"/>
      <c r="C97" s="74">
        <v>24948.850000000002</v>
      </c>
      <c r="D97" s="75">
        <v>23456.0</v>
      </c>
      <c r="E97" s="76">
        <v>11728.0</v>
      </c>
      <c r="F97" s="76"/>
      <c r="G97" s="76">
        <v>67.01714285714286</v>
      </c>
      <c r="H97" s="75">
        <v>4.0</v>
      </c>
      <c r="I97" s="75">
        <v>213.0</v>
      </c>
      <c r="J97" s="77">
        <f t="shared" si="42"/>
        <v>0.5</v>
      </c>
      <c r="K97" s="77">
        <f t="shared" si="43"/>
        <v>0.005714285714</v>
      </c>
      <c r="L97" s="82">
        <f t="shared" si="44"/>
        <v>53.25</v>
      </c>
      <c r="M97" s="79">
        <f t="shared" si="45"/>
        <v>0.00017053206</v>
      </c>
      <c r="N97" s="80">
        <f t="shared" si="46"/>
        <v>0.009080832196</v>
      </c>
      <c r="O97" s="81">
        <f t="shared" si="47"/>
        <v>0</v>
      </c>
    </row>
    <row r="98" hidden="1" outlineLevel="1">
      <c r="A98" s="17" t="str">
        <f>$A$30</f>
        <v>ROB (Rest of base) - control group (5%)</v>
      </c>
      <c r="B98" s="17"/>
      <c r="C98" s="74">
        <v>17500.0</v>
      </c>
      <c r="D98" s="75">
        <v>16987.0</v>
      </c>
      <c r="E98" s="76">
        <v>8493.5</v>
      </c>
      <c r="F98" s="76"/>
      <c r="G98" s="76">
        <v>48.534285714285716</v>
      </c>
      <c r="H98" s="75">
        <v>6.0</v>
      </c>
      <c r="I98" s="75">
        <v>234.0</v>
      </c>
      <c r="J98" s="77">
        <f t="shared" si="42"/>
        <v>0.5</v>
      </c>
      <c r="K98" s="77">
        <f t="shared" si="43"/>
        <v>0.005714285714</v>
      </c>
      <c r="L98" s="82">
        <f t="shared" si="44"/>
        <v>39</v>
      </c>
      <c r="M98" s="79">
        <f t="shared" si="45"/>
        <v>0.0003532112792</v>
      </c>
      <c r="N98" s="80">
        <f t="shared" si="46"/>
        <v>0.01377523989</v>
      </c>
      <c r="O98" s="81">
        <f t="shared" si="47"/>
        <v>0</v>
      </c>
    </row>
    <row r="99" collapsed="1">
      <c r="A99" s="92" t="s">
        <v>54</v>
      </c>
      <c r="B99" s="84" t="s">
        <v>55</v>
      </c>
      <c r="C99" s="85">
        <f t="shared" ref="C99:I99" si="50">SUBTOTAL(9,C100:C107)</f>
        <v>950000</v>
      </c>
      <c r="D99" s="86">
        <f t="shared" si="50"/>
        <v>999590</v>
      </c>
      <c r="E99" s="86">
        <f t="shared" si="50"/>
        <v>475523</v>
      </c>
      <c r="F99" s="86">
        <f t="shared" si="50"/>
        <v>0</v>
      </c>
      <c r="G99" s="86">
        <f t="shared" si="50"/>
        <v>2717.274286</v>
      </c>
      <c r="H99" s="86">
        <f t="shared" si="50"/>
        <v>19</v>
      </c>
      <c r="I99" s="86">
        <f t="shared" si="50"/>
        <v>3664</v>
      </c>
      <c r="J99" s="87">
        <f t="shared" si="42"/>
        <v>0.4757180444</v>
      </c>
      <c r="K99" s="87">
        <f t="shared" si="43"/>
        <v>0.005714285714</v>
      </c>
      <c r="L99" s="88">
        <f t="shared" si="44"/>
        <v>192.8421053</v>
      </c>
      <c r="M99" s="89">
        <f t="shared" si="45"/>
        <v>0.0000190077932</v>
      </c>
      <c r="N99" s="90">
        <f t="shared" si="46"/>
        <v>0.003665502856</v>
      </c>
      <c r="O99" s="91">
        <f t="shared" si="47"/>
        <v>0</v>
      </c>
    </row>
    <row r="100" hidden="1" outlineLevel="1">
      <c r="A100" s="17" t="str">
        <f>$A$21</f>
        <v>High value</v>
      </c>
      <c r="B100" s="17"/>
      <c r="C100" s="74">
        <v>48144.1</v>
      </c>
      <c r="D100" s="75">
        <v>48456.0</v>
      </c>
      <c r="E100" s="76">
        <v>24228.0</v>
      </c>
      <c r="F100" s="76"/>
      <c r="G100" s="76">
        <v>138.44571428571427</v>
      </c>
      <c r="H100" s="75">
        <v>2.0</v>
      </c>
      <c r="I100" s="75">
        <v>345.0</v>
      </c>
      <c r="J100" s="77">
        <f t="shared" si="42"/>
        <v>0.5</v>
      </c>
      <c r="K100" s="77">
        <f t="shared" si="43"/>
        <v>0.005714285714</v>
      </c>
      <c r="L100" s="78">
        <f t="shared" si="44"/>
        <v>172.5</v>
      </c>
      <c r="M100" s="79">
        <f t="shared" si="45"/>
        <v>0.00004127455836</v>
      </c>
      <c r="N100" s="80">
        <f t="shared" si="46"/>
        <v>0.007119861317</v>
      </c>
      <c r="O100" s="81">
        <f t="shared" si="47"/>
        <v>0</v>
      </c>
    </row>
    <row r="101" hidden="1" outlineLevel="1">
      <c r="A101" s="17" t="str">
        <f>$A$22</f>
        <v>Medium value </v>
      </c>
      <c r="B101" s="17"/>
      <c r="C101" s="74">
        <v>95327.75</v>
      </c>
      <c r="D101" s="75">
        <v>95678.0</v>
      </c>
      <c r="E101" s="76">
        <v>47839.0</v>
      </c>
      <c r="F101" s="76"/>
      <c r="G101" s="76">
        <v>273.36571428571426</v>
      </c>
      <c r="H101" s="75">
        <v>4.0</v>
      </c>
      <c r="I101" s="75">
        <v>987.0</v>
      </c>
      <c r="J101" s="77">
        <f t="shared" si="42"/>
        <v>0.5</v>
      </c>
      <c r="K101" s="77">
        <f t="shared" si="43"/>
        <v>0.005714285714</v>
      </c>
      <c r="L101" s="78">
        <f t="shared" si="44"/>
        <v>246.75</v>
      </c>
      <c r="M101" s="79">
        <f t="shared" si="45"/>
        <v>0.00004180689396</v>
      </c>
      <c r="N101" s="80">
        <f t="shared" si="46"/>
        <v>0.01031585108</v>
      </c>
      <c r="O101" s="81">
        <f t="shared" si="47"/>
        <v>0</v>
      </c>
    </row>
    <row r="102" hidden="1" outlineLevel="1">
      <c r="A102" s="17" t="str">
        <f>$A$23</f>
        <v>Low value </v>
      </c>
      <c r="B102" s="17"/>
      <c r="C102" s="74">
        <v>474028.15</v>
      </c>
      <c r="D102" s="75">
        <v>473456.0</v>
      </c>
      <c r="E102" s="76">
        <v>236728.0</v>
      </c>
      <c r="F102" s="76"/>
      <c r="G102" s="76">
        <v>1352.7314285714285</v>
      </c>
      <c r="H102" s="75">
        <v>8.0</v>
      </c>
      <c r="I102" s="75">
        <v>1345.0</v>
      </c>
      <c r="J102" s="77">
        <f t="shared" si="42"/>
        <v>0.5</v>
      </c>
      <c r="K102" s="77">
        <f t="shared" si="43"/>
        <v>0.005714285714</v>
      </c>
      <c r="L102" s="82">
        <f t="shared" si="44"/>
        <v>168.125</v>
      </c>
      <c r="M102" s="79">
        <f t="shared" si="45"/>
        <v>0.0000168970295</v>
      </c>
      <c r="N102" s="80">
        <f t="shared" si="46"/>
        <v>0.002840813085</v>
      </c>
      <c r="O102" s="81">
        <f t="shared" si="47"/>
        <v>0</v>
      </c>
    </row>
    <row r="103" hidden="1" outlineLevel="1">
      <c r="A103" s="17" t="str">
        <f>$A$24</f>
        <v>ROB (Rest of base)</v>
      </c>
      <c r="B103" s="17"/>
      <c r="C103" s="74">
        <v>332500.0</v>
      </c>
      <c r="D103" s="75">
        <v>333456.0</v>
      </c>
      <c r="E103" s="76">
        <v>166728.0</v>
      </c>
      <c r="F103" s="76"/>
      <c r="G103" s="76">
        <v>952.7314285714285</v>
      </c>
      <c r="H103" s="75">
        <v>5.0</v>
      </c>
      <c r="I103" s="75">
        <v>987.0</v>
      </c>
      <c r="J103" s="77">
        <f t="shared" si="42"/>
        <v>0.5</v>
      </c>
      <c r="K103" s="77">
        <f t="shared" si="43"/>
        <v>0.005714285714</v>
      </c>
      <c r="L103" s="82">
        <f t="shared" si="44"/>
        <v>197.4</v>
      </c>
      <c r="M103" s="79">
        <f t="shared" si="45"/>
        <v>0.00001499448203</v>
      </c>
      <c r="N103" s="80">
        <f t="shared" si="46"/>
        <v>0.002959910753</v>
      </c>
      <c r="O103" s="81">
        <f t="shared" si="47"/>
        <v>0</v>
      </c>
    </row>
    <row r="104" hidden="1" outlineLevel="1">
      <c r="A104" s="17" t="str">
        <f>$A$27</f>
        <v>High value - control group (5%)</v>
      </c>
      <c r="B104" s="21"/>
      <c r="C104" s="93"/>
      <c r="D104" s="94">
        <v>2456.0</v>
      </c>
      <c r="E104" s="58"/>
      <c r="F104" s="58"/>
      <c r="G104" s="58"/>
      <c r="H104" s="94"/>
      <c r="I104" s="94"/>
      <c r="J104" s="77"/>
      <c r="K104" s="77"/>
      <c r="L104" s="82"/>
      <c r="M104" s="79"/>
      <c r="N104" s="80"/>
      <c r="O104" s="81"/>
    </row>
    <row r="105" hidden="1" outlineLevel="1">
      <c r="A105" s="17" t="str">
        <f>$A$28</f>
        <v>Medium value - control group (5%)</v>
      </c>
      <c r="B105" s="21"/>
      <c r="C105" s="93"/>
      <c r="D105" s="94">
        <v>5645.0</v>
      </c>
      <c r="E105" s="58"/>
      <c r="F105" s="58"/>
      <c r="G105" s="58"/>
      <c r="H105" s="94"/>
      <c r="I105" s="94"/>
      <c r="J105" s="77"/>
      <c r="K105" s="77"/>
      <c r="L105" s="82"/>
      <c r="M105" s="79"/>
      <c r="N105" s="80"/>
      <c r="O105" s="81"/>
    </row>
    <row r="106" hidden="1" outlineLevel="1">
      <c r="A106" s="17" t="str">
        <f>$A$29</f>
        <v>Low value - control group (5%)</v>
      </c>
      <c r="B106" s="21"/>
      <c r="C106" s="93"/>
      <c r="D106" s="94">
        <v>23456.0</v>
      </c>
      <c r="E106" s="58"/>
      <c r="F106" s="58"/>
      <c r="G106" s="58"/>
      <c r="H106" s="94"/>
      <c r="I106" s="94"/>
      <c r="J106" s="77"/>
      <c r="K106" s="77"/>
      <c r="L106" s="82"/>
      <c r="M106" s="79"/>
      <c r="N106" s="80"/>
      <c r="O106" s="81"/>
    </row>
    <row r="107" hidden="1" outlineLevel="1">
      <c r="A107" s="17" t="str">
        <f>$A$30</f>
        <v>ROB (Rest of base) - control group (5%)</v>
      </c>
      <c r="B107" s="21"/>
      <c r="C107" s="93"/>
      <c r="D107" s="94">
        <v>16987.0</v>
      </c>
      <c r="E107" s="58"/>
      <c r="F107" s="58"/>
      <c r="G107" s="58"/>
      <c r="H107" s="94"/>
      <c r="I107" s="94"/>
      <c r="J107" s="77"/>
      <c r="K107" s="77"/>
      <c r="L107" s="82"/>
      <c r="M107" s="79"/>
      <c r="N107" s="80"/>
      <c r="O107" s="81"/>
    </row>
    <row r="108" collapsed="1">
      <c r="A108" s="83" t="s">
        <v>56</v>
      </c>
      <c r="B108" s="84" t="s">
        <v>57</v>
      </c>
      <c r="C108" s="85">
        <f t="shared" ref="C108:I108" si="51">SUBTOTAL(9,C109:C116)</f>
        <v>1000000</v>
      </c>
      <c r="D108" s="86">
        <f t="shared" si="51"/>
        <v>999590</v>
      </c>
      <c r="E108" s="86">
        <f t="shared" si="51"/>
        <v>499795</v>
      </c>
      <c r="F108" s="86">
        <f t="shared" si="51"/>
        <v>0</v>
      </c>
      <c r="G108" s="86">
        <f t="shared" si="51"/>
        <v>2855.971429</v>
      </c>
      <c r="H108" s="86">
        <f t="shared" si="51"/>
        <v>34</v>
      </c>
      <c r="I108" s="86">
        <f t="shared" si="51"/>
        <v>4690</v>
      </c>
      <c r="J108" s="87">
        <f t="shared" ref="J108:J139" si="52">sum(E108/D108)</f>
        <v>0.5</v>
      </c>
      <c r="K108" s="87">
        <f t="shared" ref="K108:K139" si="53">SUM(G108/E108)</f>
        <v>0.005714285714</v>
      </c>
      <c r="L108" s="88">
        <f t="shared" ref="L108:L139" si="54">SUM(I108/H108)</f>
        <v>137.9411765</v>
      </c>
      <c r="M108" s="89">
        <f t="shared" ref="M108:M139" si="55">SUM(H108/D108)</f>
        <v>0.00003401394572</v>
      </c>
      <c r="N108" s="90">
        <f t="shared" ref="N108:N139" si="56">SUM(I108/D108)</f>
        <v>0.004691923689</v>
      </c>
      <c r="O108" s="91">
        <f t="shared" ref="O108:O139" si="57">F108/D108</f>
        <v>0</v>
      </c>
    </row>
    <row r="109" hidden="1" outlineLevel="1">
      <c r="A109" s="17" t="str">
        <f>$A$21</f>
        <v>High value</v>
      </c>
      <c r="B109" s="17"/>
      <c r="C109" s="74">
        <v>48144.1</v>
      </c>
      <c r="D109" s="75">
        <v>48456.0</v>
      </c>
      <c r="E109" s="76">
        <v>24228.0</v>
      </c>
      <c r="F109" s="76"/>
      <c r="G109" s="76">
        <v>138.44571428571427</v>
      </c>
      <c r="H109" s="75">
        <v>2.0</v>
      </c>
      <c r="I109" s="75">
        <v>345.0</v>
      </c>
      <c r="J109" s="77">
        <f t="shared" si="52"/>
        <v>0.5</v>
      </c>
      <c r="K109" s="77">
        <f t="shared" si="53"/>
        <v>0.005714285714</v>
      </c>
      <c r="L109" s="78">
        <f t="shared" si="54"/>
        <v>172.5</v>
      </c>
      <c r="M109" s="79">
        <f t="shared" si="55"/>
        <v>0.00004127455836</v>
      </c>
      <c r="N109" s="80">
        <f t="shared" si="56"/>
        <v>0.007119861317</v>
      </c>
      <c r="O109" s="81">
        <f t="shared" si="57"/>
        <v>0</v>
      </c>
    </row>
    <row r="110" hidden="1" outlineLevel="1">
      <c r="A110" s="17" t="str">
        <f>$A$22</f>
        <v>Medium value </v>
      </c>
      <c r="B110" s="17"/>
      <c r="C110" s="74">
        <v>95327.75</v>
      </c>
      <c r="D110" s="75">
        <v>95678.0</v>
      </c>
      <c r="E110" s="76">
        <v>47839.0</v>
      </c>
      <c r="F110" s="76"/>
      <c r="G110" s="76">
        <v>273.36571428571426</v>
      </c>
      <c r="H110" s="75">
        <v>4.0</v>
      </c>
      <c r="I110" s="75">
        <v>987.0</v>
      </c>
      <c r="J110" s="77">
        <f t="shared" si="52"/>
        <v>0.5</v>
      </c>
      <c r="K110" s="77">
        <f t="shared" si="53"/>
        <v>0.005714285714</v>
      </c>
      <c r="L110" s="78">
        <f t="shared" si="54"/>
        <v>246.75</v>
      </c>
      <c r="M110" s="79">
        <f t="shared" si="55"/>
        <v>0.00004180689396</v>
      </c>
      <c r="N110" s="80">
        <f t="shared" si="56"/>
        <v>0.01031585108</v>
      </c>
      <c r="O110" s="81">
        <f t="shared" si="57"/>
        <v>0</v>
      </c>
    </row>
    <row r="111" hidden="1" outlineLevel="1">
      <c r="A111" s="17" t="str">
        <f>$A$23</f>
        <v>Low value </v>
      </c>
      <c r="B111" s="17"/>
      <c r="C111" s="74">
        <v>474028.15</v>
      </c>
      <c r="D111" s="75">
        <v>473456.0</v>
      </c>
      <c r="E111" s="76">
        <v>236728.0</v>
      </c>
      <c r="F111" s="76"/>
      <c r="G111" s="76">
        <v>1352.7314285714285</v>
      </c>
      <c r="H111" s="75">
        <v>8.0</v>
      </c>
      <c r="I111" s="75">
        <v>1345.0</v>
      </c>
      <c r="J111" s="77">
        <f t="shared" si="52"/>
        <v>0.5</v>
      </c>
      <c r="K111" s="77">
        <f t="shared" si="53"/>
        <v>0.005714285714</v>
      </c>
      <c r="L111" s="82">
        <f t="shared" si="54"/>
        <v>168.125</v>
      </c>
      <c r="M111" s="79">
        <f t="shared" si="55"/>
        <v>0.0000168970295</v>
      </c>
      <c r="N111" s="80">
        <f t="shared" si="56"/>
        <v>0.002840813085</v>
      </c>
      <c r="O111" s="81">
        <f t="shared" si="57"/>
        <v>0</v>
      </c>
    </row>
    <row r="112" hidden="1" outlineLevel="1">
      <c r="A112" s="17" t="str">
        <f>$A$24</f>
        <v>ROB (Rest of base)</v>
      </c>
      <c r="B112" s="17"/>
      <c r="C112" s="74">
        <v>332500.0</v>
      </c>
      <c r="D112" s="75">
        <v>333456.0</v>
      </c>
      <c r="E112" s="76">
        <v>166728.0</v>
      </c>
      <c r="F112" s="76"/>
      <c r="G112" s="76">
        <v>952.7314285714285</v>
      </c>
      <c r="H112" s="75">
        <v>5.0</v>
      </c>
      <c r="I112" s="75">
        <v>987.0</v>
      </c>
      <c r="J112" s="77">
        <f t="shared" si="52"/>
        <v>0.5</v>
      </c>
      <c r="K112" s="77">
        <f t="shared" si="53"/>
        <v>0.005714285714</v>
      </c>
      <c r="L112" s="82">
        <f t="shared" si="54"/>
        <v>197.4</v>
      </c>
      <c r="M112" s="79">
        <f t="shared" si="55"/>
        <v>0.00001499448203</v>
      </c>
      <c r="N112" s="80">
        <f t="shared" si="56"/>
        <v>0.002959910753</v>
      </c>
      <c r="O112" s="81">
        <f t="shared" si="57"/>
        <v>0</v>
      </c>
    </row>
    <row r="113" hidden="1" outlineLevel="1">
      <c r="A113" s="17" t="str">
        <f>$A$27</f>
        <v>High value - control group (5%)</v>
      </c>
      <c r="B113" s="17"/>
      <c r="C113" s="74">
        <v>2533.9</v>
      </c>
      <c r="D113" s="75">
        <v>2456.0</v>
      </c>
      <c r="E113" s="76">
        <v>1228.0</v>
      </c>
      <c r="F113" s="76"/>
      <c r="G113" s="76">
        <v>7.017142857142857</v>
      </c>
      <c r="H113" s="75">
        <v>2.0</v>
      </c>
      <c r="I113" s="75">
        <v>456.0</v>
      </c>
      <c r="J113" s="77">
        <f t="shared" si="52"/>
        <v>0.5</v>
      </c>
      <c r="K113" s="77">
        <f t="shared" si="53"/>
        <v>0.005714285714</v>
      </c>
      <c r="L113" s="82">
        <f t="shared" si="54"/>
        <v>228</v>
      </c>
      <c r="M113" s="79">
        <f t="shared" si="55"/>
        <v>0.0008143322476</v>
      </c>
      <c r="N113" s="80">
        <f t="shared" si="56"/>
        <v>0.1856677524</v>
      </c>
      <c r="O113" s="81">
        <f t="shared" si="57"/>
        <v>0</v>
      </c>
    </row>
    <row r="114" hidden="1" outlineLevel="1">
      <c r="A114" s="17" t="str">
        <f>$A$28</f>
        <v>Medium value - control group (5%)</v>
      </c>
      <c r="B114" s="17"/>
      <c r="C114" s="74">
        <v>5017.25</v>
      </c>
      <c r="D114" s="75">
        <v>5645.0</v>
      </c>
      <c r="E114" s="76">
        <v>2822.5</v>
      </c>
      <c r="F114" s="76"/>
      <c r="G114" s="76">
        <v>16.12857142857143</v>
      </c>
      <c r="H114" s="75">
        <v>3.0</v>
      </c>
      <c r="I114" s="75">
        <v>123.0</v>
      </c>
      <c r="J114" s="77">
        <f t="shared" si="52"/>
        <v>0.5</v>
      </c>
      <c r="K114" s="77">
        <f t="shared" si="53"/>
        <v>0.005714285714</v>
      </c>
      <c r="L114" s="82">
        <f t="shared" si="54"/>
        <v>41</v>
      </c>
      <c r="M114" s="79">
        <f t="shared" si="55"/>
        <v>0.0005314437555</v>
      </c>
      <c r="N114" s="80">
        <f t="shared" si="56"/>
        <v>0.02178919398</v>
      </c>
      <c r="O114" s="81">
        <f t="shared" si="57"/>
        <v>0</v>
      </c>
    </row>
    <row r="115" hidden="1" outlineLevel="1">
      <c r="A115" s="17" t="str">
        <f>$A$29</f>
        <v>Low value - control group (5%)</v>
      </c>
      <c r="B115" s="17"/>
      <c r="C115" s="74">
        <v>24948.850000000002</v>
      </c>
      <c r="D115" s="75">
        <v>23456.0</v>
      </c>
      <c r="E115" s="76">
        <v>11728.0</v>
      </c>
      <c r="F115" s="76"/>
      <c r="G115" s="76">
        <v>67.01714285714286</v>
      </c>
      <c r="H115" s="75">
        <v>4.0</v>
      </c>
      <c r="I115" s="75">
        <v>213.0</v>
      </c>
      <c r="J115" s="77">
        <f t="shared" si="52"/>
        <v>0.5</v>
      </c>
      <c r="K115" s="77">
        <f t="shared" si="53"/>
        <v>0.005714285714</v>
      </c>
      <c r="L115" s="82">
        <f t="shared" si="54"/>
        <v>53.25</v>
      </c>
      <c r="M115" s="79">
        <f t="shared" si="55"/>
        <v>0.00017053206</v>
      </c>
      <c r="N115" s="80">
        <f t="shared" si="56"/>
        <v>0.009080832196</v>
      </c>
      <c r="O115" s="81">
        <f t="shared" si="57"/>
        <v>0</v>
      </c>
    </row>
    <row r="116" hidden="1" outlineLevel="1">
      <c r="A116" s="17" t="str">
        <f>$A$30</f>
        <v>ROB (Rest of base) - control group (5%)</v>
      </c>
      <c r="B116" s="17"/>
      <c r="C116" s="74">
        <v>17500.0</v>
      </c>
      <c r="D116" s="75">
        <v>16987.0</v>
      </c>
      <c r="E116" s="76">
        <v>8493.5</v>
      </c>
      <c r="F116" s="76"/>
      <c r="G116" s="76">
        <v>48.534285714285716</v>
      </c>
      <c r="H116" s="75">
        <v>6.0</v>
      </c>
      <c r="I116" s="75">
        <v>234.0</v>
      </c>
      <c r="J116" s="77">
        <f t="shared" si="52"/>
        <v>0.5</v>
      </c>
      <c r="K116" s="77">
        <f t="shared" si="53"/>
        <v>0.005714285714</v>
      </c>
      <c r="L116" s="82">
        <f t="shared" si="54"/>
        <v>39</v>
      </c>
      <c r="M116" s="79">
        <f t="shared" si="55"/>
        <v>0.0003532112792</v>
      </c>
      <c r="N116" s="80">
        <f t="shared" si="56"/>
        <v>0.01377523989</v>
      </c>
      <c r="O116" s="81">
        <f t="shared" si="57"/>
        <v>0</v>
      </c>
    </row>
    <row r="117" collapsed="1">
      <c r="A117" s="83" t="s">
        <v>58</v>
      </c>
      <c r="B117" s="84" t="s">
        <v>59</v>
      </c>
      <c r="C117" s="85">
        <f t="shared" ref="C117:I117" si="58">SUBTOTAL(9,C118:C125)</f>
        <v>1000000</v>
      </c>
      <c r="D117" s="86">
        <f t="shared" si="58"/>
        <v>999590</v>
      </c>
      <c r="E117" s="86">
        <f t="shared" si="58"/>
        <v>499795</v>
      </c>
      <c r="F117" s="86">
        <f t="shared" si="58"/>
        <v>0</v>
      </c>
      <c r="G117" s="86">
        <f t="shared" si="58"/>
        <v>2855.971429</v>
      </c>
      <c r="H117" s="86">
        <f t="shared" si="58"/>
        <v>34</v>
      </c>
      <c r="I117" s="86">
        <f t="shared" si="58"/>
        <v>4690</v>
      </c>
      <c r="J117" s="87">
        <f t="shared" si="52"/>
        <v>0.5</v>
      </c>
      <c r="K117" s="87">
        <f t="shared" si="53"/>
        <v>0.005714285714</v>
      </c>
      <c r="L117" s="88">
        <f t="shared" si="54"/>
        <v>137.9411765</v>
      </c>
      <c r="M117" s="89">
        <f t="shared" si="55"/>
        <v>0.00003401394572</v>
      </c>
      <c r="N117" s="90">
        <f t="shared" si="56"/>
        <v>0.004691923689</v>
      </c>
      <c r="O117" s="91">
        <f t="shared" si="57"/>
        <v>0</v>
      </c>
    </row>
    <row r="118" hidden="1" outlineLevel="1">
      <c r="A118" s="17" t="str">
        <f>$A$21</f>
        <v>High value</v>
      </c>
      <c r="B118" s="17"/>
      <c r="C118" s="74">
        <v>48144.1</v>
      </c>
      <c r="D118" s="75">
        <v>48456.0</v>
      </c>
      <c r="E118" s="76">
        <v>24228.0</v>
      </c>
      <c r="F118" s="76"/>
      <c r="G118" s="76">
        <v>138.44571428571427</v>
      </c>
      <c r="H118" s="75">
        <v>2.0</v>
      </c>
      <c r="I118" s="75">
        <v>345.0</v>
      </c>
      <c r="J118" s="77">
        <f t="shared" si="52"/>
        <v>0.5</v>
      </c>
      <c r="K118" s="77">
        <f t="shared" si="53"/>
        <v>0.005714285714</v>
      </c>
      <c r="L118" s="78">
        <f t="shared" si="54"/>
        <v>172.5</v>
      </c>
      <c r="M118" s="79">
        <f t="shared" si="55"/>
        <v>0.00004127455836</v>
      </c>
      <c r="N118" s="80">
        <f t="shared" si="56"/>
        <v>0.007119861317</v>
      </c>
      <c r="O118" s="81">
        <f t="shared" si="57"/>
        <v>0</v>
      </c>
    </row>
    <row r="119" hidden="1" outlineLevel="1">
      <c r="A119" s="17" t="str">
        <f>$A$22</f>
        <v>Medium value </v>
      </c>
      <c r="B119" s="17"/>
      <c r="C119" s="74">
        <v>95327.75</v>
      </c>
      <c r="D119" s="75">
        <v>95678.0</v>
      </c>
      <c r="E119" s="76">
        <v>47839.0</v>
      </c>
      <c r="F119" s="76"/>
      <c r="G119" s="76">
        <v>273.36571428571426</v>
      </c>
      <c r="H119" s="75">
        <v>4.0</v>
      </c>
      <c r="I119" s="75">
        <v>987.0</v>
      </c>
      <c r="J119" s="77">
        <f t="shared" si="52"/>
        <v>0.5</v>
      </c>
      <c r="K119" s="77">
        <f t="shared" si="53"/>
        <v>0.005714285714</v>
      </c>
      <c r="L119" s="78">
        <f t="shared" si="54"/>
        <v>246.75</v>
      </c>
      <c r="M119" s="79">
        <f t="shared" si="55"/>
        <v>0.00004180689396</v>
      </c>
      <c r="N119" s="80">
        <f t="shared" si="56"/>
        <v>0.01031585108</v>
      </c>
      <c r="O119" s="81">
        <f t="shared" si="57"/>
        <v>0</v>
      </c>
    </row>
    <row r="120" hidden="1" outlineLevel="1">
      <c r="A120" s="17" t="str">
        <f>$A$23</f>
        <v>Low value </v>
      </c>
      <c r="B120" s="17"/>
      <c r="C120" s="74">
        <v>474028.15</v>
      </c>
      <c r="D120" s="75">
        <v>473456.0</v>
      </c>
      <c r="E120" s="76">
        <v>236728.0</v>
      </c>
      <c r="F120" s="76"/>
      <c r="G120" s="76">
        <v>1352.7314285714285</v>
      </c>
      <c r="H120" s="75">
        <v>8.0</v>
      </c>
      <c r="I120" s="75">
        <v>1345.0</v>
      </c>
      <c r="J120" s="77">
        <f t="shared" si="52"/>
        <v>0.5</v>
      </c>
      <c r="K120" s="77">
        <f t="shared" si="53"/>
        <v>0.005714285714</v>
      </c>
      <c r="L120" s="82">
        <f t="shared" si="54"/>
        <v>168.125</v>
      </c>
      <c r="M120" s="79">
        <f t="shared" si="55"/>
        <v>0.0000168970295</v>
      </c>
      <c r="N120" s="80">
        <f t="shared" si="56"/>
        <v>0.002840813085</v>
      </c>
      <c r="O120" s="81">
        <f t="shared" si="57"/>
        <v>0</v>
      </c>
    </row>
    <row r="121" hidden="1" outlineLevel="1">
      <c r="A121" s="17" t="str">
        <f>$A$24</f>
        <v>ROB (Rest of base)</v>
      </c>
      <c r="B121" s="17"/>
      <c r="C121" s="74">
        <v>332500.0</v>
      </c>
      <c r="D121" s="75">
        <v>333456.0</v>
      </c>
      <c r="E121" s="76">
        <v>166728.0</v>
      </c>
      <c r="F121" s="76"/>
      <c r="G121" s="76">
        <v>952.7314285714285</v>
      </c>
      <c r="H121" s="75">
        <v>5.0</v>
      </c>
      <c r="I121" s="75">
        <v>987.0</v>
      </c>
      <c r="J121" s="77">
        <f t="shared" si="52"/>
        <v>0.5</v>
      </c>
      <c r="K121" s="77">
        <f t="shared" si="53"/>
        <v>0.005714285714</v>
      </c>
      <c r="L121" s="82">
        <f t="shared" si="54"/>
        <v>197.4</v>
      </c>
      <c r="M121" s="79">
        <f t="shared" si="55"/>
        <v>0.00001499448203</v>
      </c>
      <c r="N121" s="80">
        <f t="shared" si="56"/>
        <v>0.002959910753</v>
      </c>
      <c r="O121" s="81">
        <f t="shared" si="57"/>
        <v>0</v>
      </c>
    </row>
    <row r="122" hidden="1" outlineLevel="1">
      <c r="A122" s="17" t="str">
        <f>$A$27</f>
        <v>High value - control group (5%)</v>
      </c>
      <c r="B122" s="17"/>
      <c r="C122" s="74">
        <v>2533.9</v>
      </c>
      <c r="D122" s="75">
        <v>2456.0</v>
      </c>
      <c r="E122" s="76">
        <v>1228.0</v>
      </c>
      <c r="F122" s="76"/>
      <c r="G122" s="76">
        <v>7.017142857142857</v>
      </c>
      <c r="H122" s="75">
        <v>2.0</v>
      </c>
      <c r="I122" s="75">
        <v>456.0</v>
      </c>
      <c r="J122" s="77">
        <f t="shared" si="52"/>
        <v>0.5</v>
      </c>
      <c r="K122" s="77">
        <f t="shared" si="53"/>
        <v>0.005714285714</v>
      </c>
      <c r="L122" s="82">
        <f t="shared" si="54"/>
        <v>228</v>
      </c>
      <c r="M122" s="79">
        <f t="shared" si="55"/>
        <v>0.0008143322476</v>
      </c>
      <c r="N122" s="80">
        <f t="shared" si="56"/>
        <v>0.1856677524</v>
      </c>
      <c r="O122" s="81">
        <f t="shared" si="57"/>
        <v>0</v>
      </c>
    </row>
    <row r="123" hidden="1" outlineLevel="1">
      <c r="A123" s="17" t="str">
        <f>$A$28</f>
        <v>Medium value - control group (5%)</v>
      </c>
      <c r="B123" s="17"/>
      <c r="C123" s="74">
        <v>5017.25</v>
      </c>
      <c r="D123" s="75">
        <v>5645.0</v>
      </c>
      <c r="E123" s="76">
        <v>2822.5</v>
      </c>
      <c r="F123" s="76"/>
      <c r="G123" s="76">
        <v>16.12857142857143</v>
      </c>
      <c r="H123" s="75">
        <v>3.0</v>
      </c>
      <c r="I123" s="75">
        <v>123.0</v>
      </c>
      <c r="J123" s="77">
        <f t="shared" si="52"/>
        <v>0.5</v>
      </c>
      <c r="K123" s="77">
        <f t="shared" si="53"/>
        <v>0.005714285714</v>
      </c>
      <c r="L123" s="82">
        <f t="shared" si="54"/>
        <v>41</v>
      </c>
      <c r="M123" s="79">
        <f t="shared" si="55"/>
        <v>0.0005314437555</v>
      </c>
      <c r="N123" s="80">
        <f t="shared" si="56"/>
        <v>0.02178919398</v>
      </c>
      <c r="O123" s="81">
        <f t="shared" si="57"/>
        <v>0</v>
      </c>
    </row>
    <row r="124" hidden="1" outlineLevel="1">
      <c r="A124" s="17" t="str">
        <f>$A$29</f>
        <v>Low value - control group (5%)</v>
      </c>
      <c r="B124" s="17"/>
      <c r="C124" s="74">
        <v>24948.850000000002</v>
      </c>
      <c r="D124" s="75">
        <v>23456.0</v>
      </c>
      <c r="E124" s="76">
        <v>11728.0</v>
      </c>
      <c r="F124" s="76"/>
      <c r="G124" s="76">
        <v>67.01714285714286</v>
      </c>
      <c r="H124" s="75">
        <v>4.0</v>
      </c>
      <c r="I124" s="75">
        <v>213.0</v>
      </c>
      <c r="J124" s="77">
        <f t="shared" si="52"/>
        <v>0.5</v>
      </c>
      <c r="K124" s="77">
        <f t="shared" si="53"/>
        <v>0.005714285714</v>
      </c>
      <c r="L124" s="82">
        <f t="shared" si="54"/>
        <v>53.25</v>
      </c>
      <c r="M124" s="79">
        <f t="shared" si="55"/>
        <v>0.00017053206</v>
      </c>
      <c r="N124" s="80">
        <f t="shared" si="56"/>
        <v>0.009080832196</v>
      </c>
      <c r="O124" s="81">
        <f t="shared" si="57"/>
        <v>0</v>
      </c>
    </row>
    <row r="125" hidden="1" outlineLevel="1">
      <c r="A125" s="17" t="str">
        <f>$A$30</f>
        <v>ROB (Rest of base) - control group (5%)</v>
      </c>
      <c r="B125" s="17"/>
      <c r="C125" s="74">
        <v>17500.0</v>
      </c>
      <c r="D125" s="75">
        <v>16987.0</v>
      </c>
      <c r="E125" s="76">
        <v>8493.5</v>
      </c>
      <c r="F125" s="76"/>
      <c r="G125" s="76">
        <v>48.534285714285716</v>
      </c>
      <c r="H125" s="75">
        <v>6.0</v>
      </c>
      <c r="I125" s="75">
        <v>234.0</v>
      </c>
      <c r="J125" s="77">
        <f t="shared" si="52"/>
        <v>0.5</v>
      </c>
      <c r="K125" s="77">
        <f t="shared" si="53"/>
        <v>0.005714285714</v>
      </c>
      <c r="L125" s="82">
        <f t="shared" si="54"/>
        <v>39</v>
      </c>
      <c r="M125" s="79">
        <f t="shared" si="55"/>
        <v>0.0003532112792</v>
      </c>
      <c r="N125" s="80">
        <f t="shared" si="56"/>
        <v>0.01377523989</v>
      </c>
      <c r="O125" s="81">
        <f t="shared" si="57"/>
        <v>0</v>
      </c>
    </row>
    <row r="126" collapsed="1">
      <c r="A126" s="83" t="s">
        <v>60</v>
      </c>
      <c r="B126" s="84" t="s">
        <v>61</v>
      </c>
      <c r="C126" s="85">
        <f t="shared" ref="C126:I126" si="59">SUBTOTAL(9,C127:C134)</f>
        <v>1000000</v>
      </c>
      <c r="D126" s="86">
        <f t="shared" si="59"/>
        <v>999590</v>
      </c>
      <c r="E126" s="86">
        <f t="shared" si="59"/>
        <v>499795</v>
      </c>
      <c r="F126" s="86">
        <f t="shared" si="59"/>
        <v>0</v>
      </c>
      <c r="G126" s="86">
        <f t="shared" si="59"/>
        <v>2855.971429</v>
      </c>
      <c r="H126" s="86">
        <f t="shared" si="59"/>
        <v>34</v>
      </c>
      <c r="I126" s="86">
        <f t="shared" si="59"/>
        <v>4690</v>
      </c>
      <c r="J126" s="87">
        <f t="shared" si="52"/>
        <v>0.5</v>
      </c>
      <c r="K126" s="87">
        <f t="shared" si="53"/>
        <v>0.005714285714</v>
      </c>
      <c r="L126" s="88">
        <f t="shared" si="54"/>
        <v>137.9411765</v>
      </c>
      <c r="M126" s="89">
        <f t="shared" si="55"/>
        <v>0.00003401394572</v>
      </c>
      <c r="N126" s="90">
        <f t="shared" si="56"/>
        <v>0.004691923689</v>
      </c>
      <c r="O126" s="91">
        <f t="shared" si="57"/>
        <v>0</v>
      </c>
    </row>
    <row r="127" hidden="1" outlineLevel="1">
      <c r="A127" s="17" t="str">
        <f>$A$21</f>
        <v>High value</v>
      </c>
      <c r="B127" s="17"/>
      <c r="C127" s="74">
        <v>48144.1</v>
      </c>
      <c r="D127" s="75">
        <v>48456.0</v>
      </c>
      <c r="E127" s="76">
        <v>24228.0</v>
      </c>
      <c r="F127" s="76"/>
      <c r="G127" s="76">
        <v>138.44571428571427</v>
      </c>
      <c r="H127" s="75">
        <v>2.0</v>
      </c>
      <c r="I127" s="75">
        <v>345.0</v>
      </c>
      <c r="J127" s="77">
        <f t="shared" si="52"/>
        <v>0.5</v>
      </c>
      <c r="K127" s="77">
        <f t="shared" si="53"/>
        <v>0.005714285714</v>
      </c>
      <c r="L127" s="78">
        <f t="shared" si="54"/>
        <v>172.5</v>
      </c>
      <c r="M127" s="79">
        <f t="shared" si="55"/>
        <v>0.00004127455836</v>
      </c>
      <c r="N127" s="80">
        <f t="shared" si="56"/>
        <v>0.007119861317</v>
      </c>
      <c r="O127" s="81">
        <f t="shared" si="57"/>
        <v>0</v>
      </c>
    </row>
    <row r="128" hidden="1" outlineLevel="1">
      <c r="A128" s="17" t="str">
        <f>$A$22</f>
        <v>Medium value </v>
      </c>
      <c r="B128" s="17"/>
      <c r="C128" s="74">
        <v>95327.75</v>
      </c>
      <c r="D128" s="75">
        <v>95678.0</v>
      </c>
      <c r="E128" s="76">
        <v>47839.0</v>
      </c>
      <c r="F128" s="76"/>
      <c r="G128" s="76">
        <v>273.36571428571426</v>
      </c>
      <c r="H128" s="75">
        <v>4.0</v>
      </c>
      <c r="I128" s="75">
        <v>987.0</v>
      </c>
      <c r="J128" s="77">
        <f t="shared" si="52"/>
        <v>0.5</v>
      </c>
      <c r="K128" s="77">
        <f t="shared" si="53"/>
        <v>0.005714285714</v>
      </c>
      <c r="L128" s="78">
        <f t="shared" si="54"/>
        <v>246.75</v>
      </c>
      <c r="M128" s="79">
        <f t="shared" si="55"/>
        <v>0.00004180689396</v>
      </c>
      <c r="N128" s="80">
        <f t="shared" si="56"/>
        <v>0.01031585108</v>
      </c>
      <c r="O128" s="81">
        <f t="shared" si="57"/>
        <v>0</v>
      </c>
    </row>
    <row r="129" hidden="1" outlineLevel="1">
      <c r="A129" s="17" t="str">
        <f>$A$23</f>
        <v>Low value </v>
      </c>
      <c r="B129" s="17"/>
      <c r="C129" s="74">
        <v>474028.15</v>
      </c>
      <c r="D129" s="75">
        <v>473456.0</v>
      </c>
      <c r="E129" s="76">
        <v>236728.0</v>
      </c>
      <c r="F129" s="76"/>
      <c r="G129" s="76">
        <v>1352.7314285714285</v>
      </c>
      <c r="H129" s="75">
        <v>8.0</v>
      </c>
      <c r="I129" s="75">
        <v>1345.0</v>
      </c>
      <c r="J129" s="77">
        <f t="shared" si="52"/>
        <v>0.5</v>
      </c>
      <c r="K129" s="77">
        <f t="shared" si="53"/>
        <v>0.005714285714</v>
      </c>
      <c r="L129" s="82">
        <f t="shared" si="54"/>
        <v>168.125</v>
      </c>
      <c r="M129" s="79">
        <f t="shared" si="55"/>
        <v>0.0000168970295</v>
      </c>
      <c r="N129" s="80">
        <f t="shared" si="56"/>
        <v>0.002840813085</v>
      </c>
      <c r="O129" s="81">
        <f t="shared" si="57"/>
        <v>0</v>
      </c>
    </row>
    <row r="130" hidden="1" outlineLevel="1">
      <c r="A130" s="17" t="str">
        <f>$A$24</f>
        <v>ROB (Rest of base)</v>
      </c>
      <c r="B130" s="17"/>
      <c r="C130" s="74">
        <v>332500.0</v>
      </c>
      <c r="D130" s="75">
        <v>333456.0</v>
      </c>
      <c r="E130" s="76">
        <v>166728.0</v>
      </c>
      <c r="F130" s="76"/>
      <c r="G130" s="76">
        <v>952.7314285714285</v>
      </c>
      <c r="H130" s="75">
        <v>5.0</v>
      </c>
      <c r="I130" s="75">
        <v>987.0</v>
      </c>
      <c r="J130" s="77">
        <f t="shared" si="52"/>
        <v>0.5</v>
      </c>
      <c r="K130" s="77">
        <f t="shared" si="53"/>
        <v>0.005714285714</v>
      </c>
      <c r="L130" s="82">
        <f t="shared" si="54"/>
        <v>197.4</v>
      </c>
      <c r="M130" s="79">
        <f t="shared" si="55"/>
        <v>0.00001499448203</v>
      </c>
      <c r="N130" s="80">
        <f t="shared" si="56"/>
        <v>0.002959910753</v>
      </c>
      <c r="O130" s="81">
        <f t="shared" si="57"/>
        <v>0</v>
      </c>
    </row>
    <row r="131" hidden="1" outlineLevel="1">
      <c r="A131" s="17" t="str">
        <f>$A$27</f>
        <v>High value - control group (5%)</v>
      </c>
      <c r="B131" s="17"/>
      <c r="C131" s="74">
        <v>2533.9</v>
      </c>
      <c r="D131" s="75">
        <v>2456.0</v>
      </c>
      <c r="E131" s="76">
        <v>1228.0</v>
      </c>
      <c r="F131" s="76"/>
      <c r="G131" s="76">
        <v>7.017142857142857</v>
      </c>
      <c r="H131" s="75">
        <v>2.0</v>
      </c>
      <c r="I131" s="75">
        <v>456.0</v>
      </c>
      <c r="J131" s="77">
        <f t="shared" si="52"/>
        <v>0.5</v>
      </c>
      <c r="K131" s="77">
        <f t="shared" si="53"/>
        <v>0.005714285714</v>
      </c>
      <c r="L131" s="82">
        <f t="shared" si="54"/>
        <v>228</v>
      </c>
      <c r="M131" s="79">
        <f t="shared" si="55"/>
        <v>0.0008143322476</v>
      </c>
      <c r="N131" s="80">
        <f t="shared" si="56"/>
        <v>0.1856677524</v>
      </c>
      <c r="O131" s="81">
        <f t="shared" si="57"/>
        <v>0</v>
      </c>
    </row>
    <row r="132" hidden="1" outlineLevel="1">
      <c r="A132" s="17" t="str">
        <f>$A$28</f>
        <v>Medium value - control group (5%)</v>
      </c>
      <c r="B132" s="17"/>
      <c r="C132" s="74">
        <v>5017.25</v>
      </c>
      <c r="D132" s="75">
        <v>5645.0</v>
      </c>
      <c r="E132" s="76">
        <v>2822.5</v>
      </c>
      <c r="F132" s="76"/>
      <c r="G132" s="76">
        <v>16.12857142857143</v>
      </c>
      <c r="H132" s="75">
        <v>3.0</v>
      </c>
      <c r="I132" s="75">
        <v>123.0</v>
      </c>
      <c r="J132" s="77">
        <f t="shared" si="52"/>
        <v>0.5</v>
      </c>
      <c r="K132" s="77">
        <f t="shared" si="53"/>
        <v>0.005714285714</v>
      </c>
      <c r="L132" s="82">
        <f t="shared" si="54"/>
        <v>41</v>
      </c>
      <c r="M132" s="79">
        <f t="shared" si="55"/>
        <v>0.0005314437555</v>
      </c>
      <c r="N132" s="80">
        <f t="shared" si="56"/>
        <v>0.02178919398</v>
      </c>
      <c r="O132" s="81">
        <f t="shared" si="57"/>
        <v>0</v>
      </c>
    </row>
    <row r="133" hidden="1" outlineLevel="1">
      <c r="A133" s="17" t="str">
        <f>$A$29</f>
        <v>Low value - control group (5%)</v>
      </c>
      <c r="B133" s="17"/>
      <c r="C133" s="74">
        <v>24948.850000000002</v>
      </c>
      <c r="D133" s="75">
        <v>23456.0</v>
      </c>
      <c r="E133" s="76">
        <v>11728.0</v>
      </c>
      <c r="F133" s="76"/>
      <c r="G133" s="76">
        <v>67.01714285714286</v>
      </c>
      <c r="H133" s="75">
        <v>4.0</v>
      </c>
      <c r="I133" s="75">
        <v>213.0</v>
      </c>
      <c r="J133" s="77">
        <f t="shared" si="52"/>
        <v>0.5</v>
      </c>
      <c r="K133" s="77">
        <f t="shared" si="53"/>
        <v>0.005714285714</v>
      </c>
      <c r="L133" s="82">
        <f t="shared" si="54"/>
        <v>53.25</v>
      </c>
      <c r="M133" s="79">
        <f t="shared" si="55"/>
        <v>0.00017053206</v>
      </c>
      <c r="N133" s="80">
        <f t="shared" si="56"/>
        <v>0.009080832196</v>
      </c>
      <c r="O133" s="81">
        <f t="shared" si="57"/>
        <v>0</v>
      </c>
    </row>
    <row r="134" hidden="1" outlineLevel="1">
      <c r="A134" s="17" t="str">
        <f>$A$30</f>
        <v>ROB (Rest of base) - control group (5%)</v>
      </c>
      <c r="B134" s="17"/>
      <c r="C134" s="74">
        <v>17500.0</v>
      </c>
      <c r="D134" s="75">
        <v>16987.0</v>
      </c>
      <c r="E134" s="76">
        <v>8493.5</v>
      </c>
      <c r="F134" s="76"/>
      <c r="G134" s="76">
        <v>48.534285714285716</v>
      </c>
      <c r="H134" s="75">
        <v>6.0</v>
      </c>
      <c r="I134" s="75">
        <v>234.0</v>
      </c>
      <c r="J134" s="77">
        <f t="shared" si="52"/>
        <v>0.5</v>
      </c>
      <c r="K134" s="77">
        <f t="shared" si="53"/>
        <v>0.005714285714</v>
      </c>
      <c r="L134" s="82">
        <f t="shared" si="54"/>
        <v>39</v>
      </c>
      <c r="M134" s="79">
        <f t="shared" si="55"/>
        <v>0.0003532112792</v>
      </c>
      <c r="N134" s="80">
        <f t="shared" si="56"/>
        <v>0.01377523989</v>
      </c>
      <c r="O134" s="81">
        <f t="shared" si="57"/>
        <v>0</v>
      </c>
    </row>
    <row r="135" collapsed="1">
      <c r="A135" s="92" t="s">
        <v>62</v>
      </c>
      <c r="B135" s="84" t="s">
        <v>63</v>
      </c>
      <c r="C135" s="85">
        <f t="shared" ref="C135:I135" si="60">SUBTOTAL(9,C136:C143)</f>
        <v>950000</v>
      </c>
      <c r="D135" s="86">
        <f t="shared" si="60"/>
        <v>951046</v>
      </c>
      <c r="E135" s="86">
        <f t="shared" si="60"/>
        <v>475523</v>
      </c>
      <c r="F135" s="86">
        <f t="shared" si="60"/>
        <v>0</v>
      </c>
      <c r="G135" s="86">
        <f t="shared" si="60"/>
        <v>2717.274286</v>
      </c>
      <c r="H135" s="86">
        <f t="shared" si="60"/>
        <v>19</v>
      </c>
      <c r="I135" s="86">
        <f t="shared" si="60"/>
        <v>3664</v>
      </c>
      <c r="J135" s="87">
        <f t="shared" si="52"/>
        <v>0.5</v>
      </c>
      <c r="K135" s="87">
        <f t="shared" si="53"/>
        <v>0.005714285714</v>
      </c>
      <c r="L135" s="88">
        <f t="shared" si="54"/>
        <v>192.8421053</v>
      </c>
      <c r="M135" s="89">
        <f t="shared" si="55"/>
        <v>0.00001997800317</v>
      </c>
      <c r="N135" s="90">
        <f t="shared" si="56"/>
        <v>0.00385260019</v>
      </c>
      <c r="O135" s="91">
        <f t="shared" si="57"/>
        <v>0</v>
      </c>
    </row>
    <row r="136" hidden="1" outlineLevel="1">
      <c r="A136" s="17" t="str">
        <f>$A$21</f>
        <v>High value</v>
      </c>
      <c r="B136" s="17"/>
      <c r="C136" s="74">
        <v>48144.1</v>
      </c>
      <c r="D136" s="75">
        <v>48456.0</v>
      </c>
      <c r="E136" s="76">
        <v>24228.0</v>
      </c>
      <c r="F136" s="76"/>
      <c r="G136" s="76">
        <v>138.44571428571427</v>
      </c>
      <c r="H136" s="75">
        <v>2.0</v>
      </c>
      <c r="I136" s="75">
        <v>345.0</v>
      </c>
      <c r="J136" s="77">
        <f t="shared" si="52"/>
        <v>0.5</v>
      </c>
      <c r="K136" s="77">
        <f t="shared" si="53"/>
        <v>0.005714285714</v>
      </c>
      <c r="L136" s="78">
        <f t="shared" si="54"/>
        <v>172.5</v>
      </c>
      <c r="M136" s="79">
        <f t="shared" si="55"/>
        <v>0.00004127455836</v>
      </c>
      <c r="N136" s="80">
        <f t="shared" si="56"/>
        <v>0.007119861317</v>
      </c>
      <c r="O136" s="81">
        <f t="shared" si="57"/>
        <v>0</v>
      </c>
    </row>
    <row r="137" hidden="1" outlineLevel="1">
      <c r="A137" s="17" t="str">
        <f>$A$22</f>
        <v>Medium value </v>
      </c>
      <c r="B137" s="17"/>
      <c r="C137" s="74">
        <v>95327.75</v>
      </c>
      <c r="D137" s="75">
        <v>95678.0</v>
      </c>
      <c r="E137" s="76">
        <v>47839.0</v>
      </c>
      <c r="F137" s="76"/>
      <c r="G137" s="76">
        <v>273.36571428571426</v>
      </c>
      <c r="H137" s="75">
        <v>4.0</v>
      </c>
      <c r="I137" s="75">
        <v>987.0</v>
      </c>
      <c r="J137" s="77">
        <f t="shared" si="52"/>
        <v>0.5</v>
      </c>
      <c r="K137" s="77">
        <f t="shared" si="53"/>
        <v>0.005714285714</v>
      </c>
      <c r="L137" s="78">
        <f t="shared" si="54"/>
        <v>246.75</v>
      </c>
      <c r="M137" s="79">
        <f t="shared" si="55"/>
        <v>0.00004180689396</v>
      </c>
      <c r="N137" s="80">
        <f t="shared" si="56"/>
        <v>0.01031585108</v>
      </c>
      <c r="O137" s="81">
        <f t="shared" si="57"/>
        <v>0</v>
      </c>
    </row>
    <row r="138" hidden="1" outlineLevel="1">
      <c r="A138" s="17" t="str">
        <f>$A$23</f>
        <v>Low value </v>
      </c>
      <c r="B138" s="17"/>
      <c r="C138" s="74">
        <v>474028.15</v>
      </c>
      <c r="D138" s="75">
        <v>473456.0</v>
      </c>
      <c r="E138" s="76">
        <v>236728.0</v>
      </c>
      <c r="F138" s="76"/>
      <c r="G138" s="76">
        <v>1352.7314285714285</v>
      </c>
      <c r="H138" s="75">
        <v>8.0</v>
      </c>
      <c r="I138" s="75">
        <v>1345.0</v>
      </c>
      <c r="J138" s="77">
        <f t="shared" si="52"/>
        <v>0.5</v>
      </c>
      <c r="K138" s="77">
        <f t="shared" si="53"/>
        <v>0.005714285714</v>
      </c>
      <c r="L138" s="82">
        <f t="shared" si="54"/>
        <v>168.125</v>
      </c>
      <c r="M138" s="79">
        <f t="shared" si="55"/>
        <v>0.0000168970295</v>
      </c>
      <c r="N138" s="80">
        <f t="shared" si="56"/>
        <v>0.002840813085</v>
      </c>
      <c r="O138" s="81">
        <f t="shared" si="57"/>
        <v>0</v>
      </c>
    </row>
    <row r="139" hidden="1" outlineLevel="1">
      <c r="A139" s="17" t="str">
        <f>$A$24</f>
        <v>ROB (Rest of base)</v>
      </c>
      <c r="B139" s="17"/>
      <c r="C139" s="74">
        <v>332500.0</v>
      </c>
      <c r="D139" s="75">
        <v>333456.0</v>
      </c>
      <c r="E139" s="76">
        <v>166728.0</v>
      </c>
      <c r="F139" s="76"/>
      <c r="G139" s="76">
        <v>952.7314285714285</v>
      </c>
      <c r="H139" s="75">
        <v>5.0</v>
      </c>
      <c r="I139" s="75">
        <v>987.0</v>
      </c>
      <c r="J139" s="77">
        <f t="shared" si="52"/>
        <v>0.5</v>
      </c>
      <c r="K139" s="77">
        <f t="shared" si="53"/>
        <v>0.005714285714</v>
      </c>
      <c r="L139" s="82">
        <f t="shared" si="54"/>
        <v>197.4</v>
      </c>
      <c r="M139" s="79">
        <f t="shared" si="55"/>
        <v>0.00001499448203</v>
      </c>
      <c r="N139" s="80">
        <f t="shared" si="56"/>
        <v>0.002959910753</v>
      </c>
      <c r="O139" s="81">
        <f t="shared" si="57"/>
        <v>0</v>
      </c>
    </row>
    <row r="140" hidden="1" outlineLevel="1">
      <c r="A140" s="17" t="str">
        <f>$A$27</f>
        <v>High value - control group (5%)</v>
      </c>
      <c r="B140" s="21"/>
      <c r="C140" s="93"/>
      <c r="D140" s="94"/>
      <c r="E140" s="58"/>
      <c r="F140" s="58"/>
      <c r="G140" s="58"/>
      <c r="H140" s="94"/>
      <c r="I140" s="94"/>
      <c r="J140" s="77"/>
      <c r="K140" s="77"/>
      <c r="L140" s="82"/>
      <c r="M140" s="79"/>
      <c r="N140" s="80"/>
      <c r="O140" s="81"/>
    </row>
    <row r="141" hidden="1" outlineLevel="1">
      <c r="A141" s="17" t="str">
        <f>$A$28</f>
        <v>Medium value - control group (5%)</v>
      </c>
      <c r="B141" s="21"/>
      <c r="C141" s="93"/>
      <c r="D141" s="94"/>
      <c r="E141" s="58"/>
      <c r="F141" s="58"/>
      <c r="G141" s="58"/>
      <c r="H141" s="94"/>
      <c r="I141" s="94"/>
      <c r="J141" s="77"/>
      <c r="K141" s="77"/>
      <c r="L141" s="82"/>
      <c r="M141" s="79"/>
      <c r="N141" s="80"/>
      <c r="O141" s="81"/>
    </row>
    <row r="142" hidden="1" outlineLevel="1">
      <c r="A142" s="17" t="str">
        <f>$A$29</f>
        <v>Low value - control group (5%)</v>
      </c>
      <c r="B142" s="21"/>
      <c r="C142" s="93"/>
      <c r="D142" s="94"/>
      <c r="E142" s="58"/>
      <c r="F142" s="58"/>
      <c r="G142" s="58"/>
      <c r="H142" s="94"/>
      <c r="I142" s="94"/>
      <c r="J142" s="77"/>
      <c r="K142" s="77"/>
      <c r="L142" s="82"/>
      <c r="M142" s="79"/>
      <c r="N142" s="80"/>
      <c r="O142" s="81"/>
    </row>
    <row r="143" hidden="1" outlineLevel="1">
      <c r="A143" s="17" t="str">
        <f>$A$30</f>
        <v>ROB (Rest of base) - control group (5%)</v>
      </c>
      <c r="B143" s="21"/>
      <c r="C143" s="93"/>
      <c r="D143" s="94"/>
      <c r="E143" s="58"/>
      <c r="F143" s="58"/>
      <c r="G143" s="58"/>
      <c r="H143" s="94"/>
      <c r="I143" s="94"/>
      <c r="J143" s="77"/>
      <c r="K143" s="77"/>
      <c r="L143" s="82"/>
      <c r="M143" s="79"/>
      <c r="N143" s="80"/>
      <c r="O143" s="81"/>
    </row>
    <row r="144" collapsed="1">
      <c r="A144" s="83" t="s">
        <v>64</v>
      </c>
      <c r="B144" s="84" t="s">
        <v>65</v>
      </c>
      <c r="C144" s="85">
        <f t="shared" ref="C144:I144" si="61">SUBTOTAL(9,C145:C152)</f>
        <v>1000000</v>
      </c>
      <c r="D144" s="86">
        <f t="shared" si="61"/>
        <v>999590</v>
      </c>
      <c r="E144" s="86">
        <f t="shared" si="61"/>
        <v>499795</v>
      </c>
      <c r="F144" s="86">
        <f t="shared" si="61"/>
        <v>0</v>
      </c>
      <c r="G144" s="86">
        <f t="shared" si="61"/>
        <v>2855.971429</v>
      </c>
      <c r="H144" s="86">
        <f t="shared" si="61"/>
        <v>34</v>
      </c>
      <c r="I144" s="86">
        <f t="shared" si="61"/>
        <v>4690</v>
      </c>
      <c r="J144" s="87">
        <f t="shared" ref="J144:J175" si="62">sum(E144/D144)</f>
        <v>0.5</v>
      </c>
      <c r="K144" s="87">
        <f t="shared" ref="K144:K175" si="63">SUM(G144/E144)</f>
        <v>0.005714285714</v>
      </c>
      <c r="L144" s="88">
        <f t="shared" ref="L144:L175" si="64">SUM(I144/H144)</f>
        <v>137.9411765</v>
      </c>
      <c r="M144" s="89">
        <f t="shared" ref="M144:M175" si="65">SUM(H144/D144)</f>
        <v>0.00003401394572</v>
      </c>
      <c r="N144" s="90">
        <f t="shared" ref="N144:N175" si="66">SUM(I144/D144)</f>
        <v>0.004691923689</v>
      </c>
      <c r="O144" s="91">
        <f t="shared" ref="O144:O175" si="67">F144/D144</f>
        <v>0</v>
      </c>
    </row>
    <row r="145" hidden="1" outlineLevel="1">
      <c r="A145" s="17" t="str">
        <f>$A$21</f>
        <v>High value</v>
      </c>
      <c r="B145" s="17"/>
      <c r="C145" s="74">
        <v>48144.1</v>
      </c>
      <c r="D145" s="75">
        <v>48456.0</v>
      </c>
      <c r="E145" s="76">
        <v>24228.0</v>
      </c>
      <c r="F145" s="76"/>
      <c r="G145" s="76">
        <v>138.44571428571427</v>
      </c>
      <c r="H145" s="75">
        <v>2.0</v>
      </c>
      <c r="I145" s="75">
        <v>345.0</v>
      </c>
      <c r="J145" s="77">
        <f t="shared" si="62"/>
        <v>0.5</v>
      </c>
      <c r="K145" s="77">
        <f t="shared" si="63"/>
        <v>0.005714285714</v>
      </c>
      <c r="L145" s="78">
        <f t="shared" si="64"/>
        <v>172.5</v>
      </c>
      <c r="M145" s="79">
        <f t="shared" si="65"/>
        <v>0.00004127455836</v>
      </c>
      <c r="N145" s="80">
        <f t="shared" si="66"/>
        <v>0.007119861317</v>
      </c>
      <c r="O145" s="81">
        <f t="shared" si="67"/>
        <v>0</v>
      </c>
    </row>
    <row r="146" hidden="1" outlineLevel="1">
      <c r="A146" s="17" t="str">
        <f>$A$22</f>
        <v>Medium value </v>
      </c>
      <c r="B146" s="17"/>
      <c r="C146" s="74">
        <v>95327.75</v>
      </c>
      <c r="D146" s="75">
        <v>95678.0</v>
      </c>
      <c r="E146" s="76">
        <v>47839.0</v>
      </c>
      <c r="F146" s="76"/>
      <c r="G146" s="76">
        <v>273.36571428571426</v>
      </c>
      <c r="H146" s="75">
        <v>4.0</v>
      </c>
      <c r="I146" s="75">
        <v>987.0</v>
      </c>
      <c r="J146" s="77">
        <f t="shared" si="62"/>
        <v>0.5</v>
      </c>
      <c r="K146" s="77">
        <f t="shared" si="63"/>
        <v>0.005714285714</v>
      </c>
      <c r="L146" s="78">
        <f t="shared" si="64"/>
        <v>246.75</v>
      </c>
      <c r="M146" s="79">
        <f t="shared" si="65"/>
        <v>0.00004180689396</v>
      </c>
      <c r="N146" s="80">
        <f t="shared" si="66"/>
        <v>0.01031585108</v>
      </c>
      <c r="O146" s="81">
        <f t="shared" si="67"/>
        <v>0</v>
      </c>
    </row>
    <row r="147" hidden="1" outlineLevel="1">
      <c r="A147" s="17" t="str">
        <f>$A$23</f>
        <v>Low value </v>
      </c>
      <c r="B147" s="17"/>
      <c r="C147" s="74">
        <v>474028.15</v>
      </c>
      <c r="D147" s="75">
        <v>473456.0</v>
      </c>
      <c r="E147" s="76">
        <v>236728.0</v>
      </c>
      <c r="F147" s="76"/>
      <c r="G147" s="76">
        <v>1352.7314285714285</v>
      </c>
      <c r="H147" s="75">
        <v>8.0</v>
      </c>
      <c r="I147" s="75">
        <v>1345.0</v>
      </c>
      <c r="J147" s="77">
        <f t="shared" si="62"/>
        <v>0.5</v>
      </c>
      <c r="K147" s="77">
        <f t="shared" si="63"/>
        <v>0.005714285714</v>
      </c>
      <c r="L147" s="82">
        <f t="shared" si="64"/>
        <v>168.125</v>
      </c>
      <c r="M147" s="79">
        <f t="shared" si="65"/>
        <v>0.0000168970295</v>
      </c>
      <c r="N147" s="80">
        <f t="shared" si="66"/>
        <v>0.002840813085</v>
      </c>
      <c r="O147" s="81">
        <f t="shared" si="67"/>
        <v>0</v>
      </c>
    </row>
    <row r="148" hidden="1" outlineLevel="1">
      <c r="A148" s="17" t="str">
        <f>$A$24</f>
        <v>ROB (Rest of base)</v>
      </c>
      <c r="B148" s="17"/>
      <c r="C148" s="74">
        <v>332500.0</v>
      </c>
      <c r="D148" s="75">
        <v>333456.0</v>
      </c>
      <c r="E148" s="76">
        <v>166728.0</v>
      </c>
      <c r="F148" s="76"/>
      <c r="G148" s="76">
        <v>952.7314285714285</v>
      </c>
      <c r="H148" s="75">
        <v>5.0</v>
      </c>
      <c r="I148" s="75">
        <v>987.0</v>
      </c>
      <c r="J148" s="77">
        <f t="shared" si="62"/>
        <v>0.5</v>
      </c>
      <c r="K148" s="77">
        <f t="shared" si="63"/>
        <v>0.005714285714</v>
      </c>
      <c r="L148" s="82">
        <f t="shared" si="64"/>
        <v>197.4</v>
      </c>
      <c r="M148" s="79">
        <f t="shared" si="65"/>
        <v>0.00001499448203</v>
      </c>
      <c r="N148" s="80">
        <f t="shared" si="66"/>
        <v>0.002959910753</v>
      </c>
      <c r="O148" s="81">
        <f t="shared" si="67"/>
        <v>0</v>
      </c>
    </row>
    <row r="149" hidden="1" outlineLevel="1">
      <c r="A149" s="17" t="str">
        <f>$A$27</f>
        <v>High value - control group (5%)</v>
      </c>
      <c r="B149" s="17"/>
      <c r="C149" s="74">
        <v>2533.9</v>
      </c>
      <c r="D149" s="75">
        <v>2456.0</v>
      </c>
      <c r="E149" s="76">
        <v>1228.0</v>
      </c>
      <c r="F149" s="76"/>
      <c r="G149" s="76">
        <v>7.017142857142857</v>
      </c>
      <c r="H149" s="75">
        <v>2.0</v>
      </c>
      <c r="I149" s="75">
        <v>456.0</v>
      </c>
      <c r="J149" s="77">
        <f t="shared" si="62"/>
        <v>0.5</v>
      </c>
      <c r="K149" s="77">
        <f t="shared" si="63"/>
        <v>0.005714285714</v>
      </c>
      <c r="L149" s="82">
        <f t="shared" si="64"/>
        <v>228</v>
      </c>
      <c r="M149" s="79">
        <f t="shared" si="65"/>
        <v>0.0008143322476</v>
      </c>
      <c r="N149" s="80">
        <f t="shared" si="66"/>
        <v>0.1856677524</v>
      </c>
      <c r="O149" s="81">
        <f t="shared" si="67"/>
        <v>0</v>
      </c>
    </row>
    <row r="150" hidden="1" outlineLevel="1">
      <c r="A150" s="17" t="str">
        <f>$A$28</f>
        <v>Medium value - control group (5%)</v>
      </c>
      <c r="B150" s="17"/>
      <c r="C150" s="74">
        <v>5017.25</v>
      </c>
      <c r="D150" s="75">
        <v>5645.0</v>
      </c>
      <c r="E150" s="76">
        <v>2822.5</v>
      </c>
      <c r="F150" s="76"/>
      <c r="G150" s="76">
        <v>16.12857142857143</v>
      </c>
      <c r="H150" s="75">
        <v>3.0</v>
      </c>
      <c r="I150" s="75">
        <v>123.0</v>
      </c>
      <c r="J150" s="77">
        <f t="shared" si="62"/>
        <v>0.5</v>
      </c>
      <c r="K150" s="77">
        <f t="shared" si="63"/>
        <v>0.005714285714</v>
      </c>
      <c r="L150" s="82">
        <f t="shared" si="64"/>
        <v>41</v>
      </c>
      <c r="M150" s="79">
        <f t="shared" si="65"/>
        <v>0.0005314437555</v>
      </c>
      <c r="N150" s="80">
        <f t="shared" si="66"/>
        <v>0.02178919398</v>
      </c>
      <c r="O150" s="81">
        <f t="shared" si="67"/>
        <v>0</v>
      </c>
    </row>
    <row r="151" hidden="1" outlineLevel="1">
      <c r="A151" s="17" t="str">
        <f>$A$29</f>
        <v>Low value - control group (5%)</v>
      </c>
      <c r="B151" s="17"/>
      <c r="C151" s="74">
        <v>24948.850000000002</v>
      </c>
      <c r="D151" s="75">
        <v>23456.0</v>
      </c>
      <c r="E151" s="76">
        <v>11728.0</v>
      </c>
      <c r="F151" s="76"/>
      <c r="G151" s="76">
        <v>67.01714285714286</v>
      </c>
      <c r="H151" s="75">
        <v>4.0</v>
      </c>
      <c r="I151" s="75">
        <v>213.0</v>
      </c>
      <c r="J151" s="77">
        <f t="shared" si="62"/>
        <v>0.5</v>
      </c>
      <c r="K151" s="77">
        <f t="shared" si="63"/>
        <v>0.005714285714</v>
      </c>
      <c r="L151" s="82">
        <f t="shared" si="64"/>
        <v>53.25</v>
      </c>
      <c r="M151" s="79">
        <f t="shared" si="65"/>
        <v>0.00017053206</v>
      </c>
      <c r="N151" s="80">
        <f t="shared" si="66"/>
        <v>0.009080832196</v>
      </c>
      <c r="O151" s="81">
        <f t="shared" si="67"/>
        <v>0</v>
      </c>
    </row>
    <row r="152" hidden="1" outlineLevel="1">
      <c r="A152" s="17" t="str">
        <f>$A$30</f>
        <v>ROB (Rest of base) - control group (5%)</v>
      </c>
      <c r="B152" s="17"/>
      <c r="C152" s="74">
        <v>17500.0</v>
      </c>
      <c r="D152" s="75">
        <v>16987.0</v>
      </c>
      <c r="E152" s="76">
        <v>8493.5</v>
      </c>
      <c r="F152" s="76"/>
      <c r="G152" s="76">
        <v>48.534285714285716</v>
      </c>
      <c r="H152" s="75">
        <v>6.0</v>
      </c>
      <c r="I152" s="75">
        <v>234.0</v>
      </c>
      <c r="J152" s="77">
        <f t="shared" si="62"/>
        <v>0.5</v>
      </c>
      <c r="K152" s="77">
        <f t="shared" si="63"/>
        <v>0.005714285714</v>
      </c>
      <c r="L152" s="82">
        <f t="shared" si="64"/>
        <v>39</v>
      </c>
      <c r="M152" s="79">
        <f t="shared" si="65"/>
        <v>0.0003532112792</v>
      </c>
      <c r="N152" s="80">
        <f t="shared" si="66"/>
        <v>0.01377523989</v>
      </c>
      <c r="O152" s="81">
        <f t="shared" si="67"/>
        <v>0</v>
      </c>
    </row>
    <row r="153" collapsed="1">
      <c r="A153" s="83" t="s">
        <v>66</v>
      </c>
      <c r="B153" s="84" t="s">
        <v>67</v>
      </c>
      <c r="C153" s="85">
        <f t="shared" ref="C153:I153" si="68">SUBTOTAL(9,C154:C161)</f>
        <v>1000000</v>
      </c>
      <c r="D153" s="86">
        <f t="shared" si="68"/>
        <v>999590</v>
      </c>
      <c r="E153" s="86">
        <f t="shared" si="68"/>
        <v>499795</v>
      </c>
      <c r="F153" s="86">
        <f t="shared" si="68"/>
        <v>0</v>
      </c>
      <c r="G153" s="86">
        <f t="shared" si="68"/>
        <v>2855.971429</v>
      </c>
      <c r="H153" s="86">
        <f t="shared" si="68"/>
        <v>34</v>
      </c>
      <c r="I153" s="86">
        <f t="shared" si="68"/>
        <v>4690</v>
      </c>
      <c r="J153" s="87">
        <f t="shared" si="62"/>
        <v>0.5</v>
      </c>
      <c r="K153" s="87">
        <f t="shared" si="63"/>
        <v>0.005714285714</v>
      </c>
      <c r="L153" s="88">
        <f t="shared" si="64"/>
        <v>137.9411765</v>
      </c>
      <c r="M153" s="89">
        <f t="shared" si="65"/>
        <v>0.00003401394572</v>
      </c>
      <c r="N153" s="90">
        <f t="shared" si="66"/>
        <v>0.004691923689</v>
      </c>
      <c r="O153" s="91">
        <f t="shared" si="67"/>
        <v>0</v>
      </c>
    </row>
    <row r="154" hidden="1" outlineLevel="1">
      <c r="A154" s="17" t="str">
        <f>$A$21</f>
        <v>High value</v>
      </c>
      <c r="B154" s="17"/>
      <c r="C154" s="74">
        <v>48144.1</v>
      </c>
      <c r="D154" s="75">
        <v>48456.0</v>
      </c>
      <c r="E154" s="76">
        <v>24228.0</v>
      </c>
      <c r="F154" s="76"/>
      <c r="G154" s="76">
        <v>138.44571428571427</v>
      </c>
      <c r="H154" s="75">
        <v>2.0</v>
      </c>
      <c r="I154" s="75">
        <v>345.0</v>
      </c>
      <c r="J154" s="77">
        <f t="shared" si="62"/>
        <v>0.5</v>
      </c>
      <c r="K154" s="77">
        <f t="shared" si="63"/>
        <v>0.005714285714</v>
      </c>
      <c r="L154" s="78">
        <f t="shared" si="64"/>
        <v>172.5</v>
      </c>
      <c r="M154" s="79">
        <f t="shared" si="65"/>
        <v>0.00004127455836</v>
      </c>
      <c r="N154" s="80">
        <f t="shared" si="66"/>
        <v>0.007119861317</v>
      </c>
      <c r="O154" s="81">
        <f t="shared" si="67"/>
        <v>0</v>
      </c>
    </row>
    <row r="155" hidden="1" outlineLevel="1">
      <c r="A155" s="17" t="str">
        <f>$A$22</f>
        <v>Medium value </v>
      </c>
      <c r="B155" s="17"/>
      <c r="C155" s="74">
        <v>95327.75</v>
      </c>
      <c r="D155" s="75">
        <v>95678.0</v>
      </c>
      <c r="E155" s="76">
        <v>47839.0</v>
      </c>
      <c r="F155" s="76"/>
      <c r="G155" s="76">
        <v>273.36571428571426</v>
      </c>
      <c r="H155" s="75">
        <v>4.0</v>
      </c>
      <c r="I155" s="75">
        <v>987.0</v>
      </c>
      <c r="J155" s="77">
        <f t="shared" si="62"/>
        <v>0.5</v>
      </c>
      <c r="K155" s="77">
        <f t="shared" si="63"/>
        <v>0.005714285714</v>
      </c>
      <c r="L155" s="78">
        <f t="shared" si="64"/>
        <v>246.75</v>
      </c>
      <c r="M155" s="79">
        <f t="shared" si="65"/>
        <v>0.00004180689396</v>
      </c>
      <c r="N155" s="80">
        <f t="shared" si="66"/>
        <v>0.01031585108</v>
      </c>
      <c r="O155" s="81">
        <f t="shared" si="67"/>
        <v>0</v>
      </c>
    </row>
    <row r="156" hidden="1" outlineLevel="1">
      <c r="A156" s="17" t="str">
        <f>$A$23</f>
        <v>Low value </v>
      </c>
      <c r="B156" s="17"/>
      <c r="C156" s="74">
        <v>474028.15</v>
      </c>
      <c r="D156" s="75">
        <v>473456.0</v>
      </c>
      <c r="E156" s="76">
        <v>236728.0</v>
      </c>
      <c r="F156" s="76"/>
      <c r="G156" s="76">
        <v>1352.7314285714285</v>
      </c>
      <c r="H156" s="75">
        <v>8.0</v>
      </c>
      <c r="I156" s="75">
        <v>1345.0</v>
      </c>
      <c r="J156" s="77">
        <f t="shared" si="62"/>
        <v>0.5</v>
      </c>
      <c r="K156" s="77">
        <f t="shared" si="63"/>
        <v>0.005714285714</v>
      </c>
      <c r="L156" s="82">
        <f t="shared" si="64"/>
        <v>168.125</v>
      </c>
      <c r="M156" s="79">
        <f t="shared" si="65"/>
        <v>0.0000168970295</v>
      </c>
      <c r="N156" s="80">
        <f t="shared" si="66"/>
        <v>0.002840813085</v>
      </c>
      <c r="O156" s="81">
        <f t="shared" si="67"/>
        <v>0</v>
      </c>
    </row>
    <row r="157" hidden="1" outlineLevel="1">
      <c r="A157" s="17" t="str">
        <f>$A$24</f>
        <v>ROB (Rest of base)</v>
      </c>
      <c r="B157" s="17"/>
      <c r="C157" s="74">
        <v>332500.0</v>
      </c>
      <c r="D157" s="75">
        <v>333456.0</v>
      </c>
      <c r="E157" s="76">
        <v>166728.0</v>
      </c>
      <c r="F157" s="76"/>
      <c r="G157" s="76">
        <v>952.7314285714285</v>
      </c>
      <c r="H157" s="75">
        <v>5.0</v>
      </c>
      <c r="I157" s="75">
        <v>987.0</v>
      </c>
      <c r="J157" s="77">
        <f t="shared" si="62"/>
        <v>0.5</v>
      </c>
      <c r="K157" s="77">
        <f t="shared" si="63"/>
        <v>0.005714285714</v>
      </c>
      <c r="L157" s="82">
        <f t="shared" si="64"/>
        <v>197.4</v>
      </c>
      <c r="M157" s="79">
        <f t="shared" si="65"/>
        <v>0.00001499448203</v>
      </c>
      <c r="N157" s="80">
        <f t="shared" si="66"/>
        <v>0.002959910753</v>
      </c>
      <c r="O157" s="81">
        <f t="shared" si="67"/>
        <v>0</v>
      </c>
    </row>
    <row r="158" hidden="1" outlineLevel="1">
      <c r="A158" s="17" t="str">
        <f>$A$27</f>
        <v>High value - control group (5%)</v>
      </c>
      <c r="B158" s="17"/>
      <c r="C158" s="74">
        <v>2533.9</v>
      </c>
      <c r="D158" s="75">
        <v>2456.0</v>
      </c>
      <c r="E158" s="76">
        <v>1228.0</v>
      </c>
      <c r="F158" s="76"/>
      <c r="G158" s="76">
        <v>7.017142857142857</v>
      </c>
      <c r="H158" s="75">
        <v>2.0</v>
      </c>
      <c r="I158" s="75">
        <v>456.0</v>
      </c>
      <c r="J158" s="77">
        <f t="shared" si="62"/>
        <v>0.5</v>
      </c>
      <c r="K158" s="77">
        <f t="shared" si="63"/>
        <v>0.005714285714</v>
      </c>
      <c r="L158" s="82">
        <f t="shared" si="64"/>
        <v>228</v>
      </c>
      <c r="M158" s="79">
        <f t="shared" si="65"/>
        <v>0.0008143322476</v>
      </c>
      <c r="N158" s="80">
        <f t="shared" si="66"/>
        <v>0.1856677524</v>
      </c>
      <c r="O158" s="81">
        <f t="shared" si="67"/>
        <v>0</v>
      </c>
    </row>
    <row r="159" hidden="1" outlineLevel="1">
      <c r="A159" s="17" t="str">
        <f>$A$28</f>
        <v>Medium value - control group (5%)</v>
      </c>
      <c r="B159" s="17"/>
      <c r="C159" s="74">
        <v>5017.25</v>
      </c>
      <c r="D159" s="75">
        <v>5645.0</v>
      </c>
      <c r="E159" s="76">
        <v>2822.5</v>
      </c>
      <c r="F159" s="76"/>
      <c r="G159" s="76">
        <v>16.12857142857143</v>
      </c>
      <c r="H159" s="75">
        <v>3.0</v>
      </c>
      <c r="I159" s="75">
        <v>123.0</v>
      </c>
      <c r="J159" s="77">
        <f t="shared" si="62"/>
        <v>0.5</v>
      </c>
      <c r="K159" s="77">
        <f t="shared" si="63"/>
        <v>0.005714285714</v>
      </c>
      <c r="L159" s="82">
        <f t="shared" si="64"/>
        <v>41</v>
      </c>
      <c r="M159" s="79">
        <f t="shared" si="65"/>
        <v>0.0005314437555</v>
      </c>
      <c r="N159" s="80">
        <f t="shared" si="66"/>
        <v>0.02178919398</v>
      </c>
      <c r="O159" s="81">
        <f t="shared" si="67"/>
        <v>0</v>
      </c>
    </row>
    <row r="160" hidden="1" outlineLevel="1">
      <c r="A160" s="17" t="str">
        <f>$A$29</f>
        <v>Low value - control group (5%)</v>
      </c>
      <c r="B160" s="17"/>
      <c r="C160" s="74">
        <v>24948.850000000002</v>
      </c>
      <c r="D160" s="75">
        <v>23456.0</v>
      </c>
      <c r="E160" s="76">
        <v>11728.0</v>
      </c>
      <c r="F160" s="76"/>
      <c r="G160" s="76">
        <v>67.01714285714286</v>
      </c>
      <c r="H160" s="75">
        <v>4.0</v>
      </c>
      <c r="I160" s="75">
        <v>213.0</v>
      </c>
      <c r="J160" s="77">
        <f t="shared" si="62"/>
        <v>0.5</v>
      </c>
      <c r="K160" s="77">
        <f t="shared" si="63"/>
        <v>0.005714285714</v>
      </c>
      <c r="L160" s="82">
        <f t="shared" si="64"/>
        <v>53.25</v>
      </c>
      <c r="M160" s="79">
        <f t="shared" si="65"/>
        <v>0.00017053206</v>
      </c>
      <c r="N160" s="80">
        <f t="shared" si="66"/>
        <v>0.009080832196</v>
      </c>
      <c r="O160" s="81">
        <f t="shared" si="67"/>
        <v>0</v>
      </c>
    </row>
    <row r="161" hidden="1" outlineLevel="1">
      <c r="A161" s="17" t="str">
        <f>$A$30</f>
        <v>ROB (Rest of base) - control group (5%)</v>
      </c>
      <c r="B161" s="17"/>
      <c r="C161" s="74">
        <v>17500.0</v>
      </c>
      <c r="D161" s="75">
        <v>16987.0</v>
      </c>
      <c r="E161" s="76">
        <v>8493.5</v>
      </c>
      <c r="F161" s="76"/>
      <c r="G161" s="76">
        <v>48.534285714285716</v>
      </c>
      <c r="H161" s="75">
        <v>6.0</v>
      </c>
      <c r="I161" s="75">
        <v>234.0</v>
      </c>
      <c r="J161" s="77">
        <f t="shared" si="62"/>
        <v>0.5</v>
      </c>
      <c r="K161" s="77">
        <f t="shared" si="63"/>
        <v>0.005714285714</v>
      </c>
      <c r="L161" s="82">
        <f t="shared" si="64"/>
        <v>39</v>
      </c>
      <c r="M161" s="79">
        <f t="shared" si="65"/>
        <v>0.0003532112792</v>
      </c>
      <c r="N161" s="80">
        <f t="shared" si="66"/>
        <v>0.01377523989</v>
      </c>
      <c r="O161" s="81">
        <f t="shared" si="67"/>
        <v>0</v>
      </c>
    </row>
    <row r="162" collapsed="1">
      <c r="A162" s="83" t="s">
        <v>68</v>
      </c>
      <c r="B162" s="84" t="s">
        <v>69</v>
      </c>
      <c r="C162" s="85">
        <f t="shared" ref="C162:I162" si="69">SUBTOTAL(9,C163:C170)</f>
        <v>1000000</v>
      </c>
      <c r="D162" s="86">
        <f t="shared" si="69"/>
        <v>999590</v>
      </c>
      <c r="E162" s="86">
        <f t="shared" si="69"/>
        <v>499795</v>
      </c>
      <c r="F162" s="86">
        <f t="shared" si="69"/>
        <v>0</v>
      </c>
      <c r="G162" s="86">
        <f t="shared" si="69"/>
        <v>2855.971429</v>
      </c>
      <c r="H162" s="86">
        <f t="shared" si="69"/>
        <v>34</v>
      </c>
      <c r="I162" s="86">
        <f t="shared" si="69"/>
        <v>4690</v>
      </c>
      <c r="J162" s="87">
        <f t="shared" si="62"/>
        <v>0.5</v>
      </c>
      <c r="K162" s="87">
        <f t="shared" si="63"/>
        <v>0.005714285714</v>
      </c>
      <c r="L162" s="88">
        <f t="shared" si="64"/>
        <v>137.9411765</v>
      </c>
      <c r="M162" s="89">
        <f t="shared" si="65"/>
        <v>0.00003401394572</v>
      </c>
      <c r="N162" s="90">
        <f t="shared" si="66"/>
        <v>0.004691923689</v>
      </c>
      <c r="O162" s="91">
        <f t="shared" si="67"/>
        <v>0</v>
      </c>
    </row>
    <row r="163" hidden="1" outlineLevel="1">
      <c r="A163" s="17" t="str">
        <f>$A$21</f>
        <v>High value</v>
      </c>
      <c r="B163" s="17"/>
      <c r="C163" s="74">
        <v>48144.1</v>
      </c>
      <c r="D163" s="75">
        <v>48456.0</v>
      </c>
      <c r="E163" s="76">
        <v>24228.0</v>
      </c>
      <c r="F163" s="76"/>
      <c r="G163" s="76">
        <v>138.44571428571427</v>
      </c>
      <c r="H163" s="75">
        <v>2.0</v>
      </c>
      <c r="I163" s="75">
        <v>345.0</v>
      </c>
      <c r="J163" s="77">
        <f t="shared" si="62"/>
        <v>0.5</v>
      </c>
      <c r="K163" s="77">
        <f t="shared" si="63"/>
        <v>0.005714285714</v>
      </c>
      <c r="L163" s="78">
        <f t="shared" si="64"/>
        <v>172.5</v>
      </c>
      <c r="M163" s="79">
        <f t="shared" si="65"/>
        <v>0.00004127455836</v>
      </c>
      <c r="N163" s="80">
        <f t="shared" si="66"/>
        <v>0.007119861317</v>
      </c>
      <c r="O163" s="81">
        <f t="shared" si="67"/>
        <v>0</v>
      </c>
    </row>
    <row r="164" hidden="1" outlineLevel="1">
      <c r="A164" s="17" t="str">
        <f>$A$22</f>
        <v>Medium value </v>
      </c>
      <c r="B164" s="17"/>
      <c r="C164" s="74">
        <v>95327.75</v>
      </c>
      <c r="D164" s="75">
        <v>95678.0</v>
      </c>
      <c r="E164" s="76">
        <v>47839.0</v>
      </c>
      <c r="F164" s="76"/>
      <c r="G164" s="76">
        <v>273.36571428571426</v>
      </c>
      <c r="H164" s="75">
        <v>4.0</v>
      </c>
      <c r="I164" s="75">
        <v>987.0</v>
      </c>
      <c r="J164" s="77">
        <f t="shared" si="62"/>
        <v>0.5</v>
      </c>
      <c r="K164" s="77">
        <f t="shared" si="63"/>
        <v>0.005714285714</v>
      </c>
      <c r="L164" s="78">
        <f t="shared" si="64"/>
        <v>246.75</v>
      </c>
      <c r="M164" s="79">
        <f t="shared" si="65"/>
        <v>0.00004180689396</v>
      </c>
      <c r="N164" s="80">
        <f t="shared" si="66"/>
        <v>0.01031585108</v>
      </c>
      <c r="O164" s="81">
        <f t="shared" si="67"/>
        <v>0</v>
      </c>
    </row>
    <row r="165" hidden="1" outlineLevel="1">
      <c r="A165" s="17" t="str">
        <f>$A$23</f>
        <v>Low value </v>
      </c>
      <c r="B165" s="17"/>
      <c r="C165" s="74">
        <v>474028.15</v>
      </c>
      <c r="D165" s="75">
        <v>473456.0</v>
      </c>
      <c r="E165" s="76">
        <v>236728.0</v>
      </c>
      <c r="F165" s="76"/>
      <c r="G165" s="76">
        <v>1352.7314285714285</v>
      </c>
      <c r="H165" s="75">
        <v>8.0</v>
      </c>
      <c r="I165" s="75">
        <v>1345.0</v>
      </c>
      <c r="J165" s="77">
        <f t="shared" si="62"/>
        <v>0.5</v>
      </c>
      <c r="K165" s="77">
        <f t="shared" si="63"/>
        <v>0.005714285714</v>
      </c>
      <c r="L165" s="82">
        <f t="shared" si="64"/>
        <v>168.125</v>
      </c>
      <c r="M165" s="79">
        <f t="shared" si="65"/>
        <v>0.0000168970295</v>
      </c>
      <c r="N165" s="80">
        <f t="shared" si="66"/>
        <v>0.002840813085</v>
      </c>
      <c r="O165" s="81">
        <f t="shared" si="67"/>
        <v>0</v>
      </c>
    </row>
    <row r="166" hidden="1" outlineLevel="1">
      <c r="A166" s="17" t="str">
        <f>$A$24</f>
        <v>ROB (Rest of base)</v>
      </c>
      <c r="B166" s="17"/>
      <c r="C166" s="74">
        <v>332500.0</v>
      </c>
      <c r="D166" s="75">
        <v>333456.0</v>
      </c>
      <c r="E166" s="76">
        <v>166728.0</v>
      </c>
      <c r="F166" s="76"/>
      <c r="G166" s="76">
        <v>952.7314285714285</v>
      </c>
      <c r="H166" s="75">
        <v>5.0</v>
      </c>
      <c r="I166" s="75">
        <v>987.0</v>
      </c>
      <c r="J166" s="77">
        <f t="shared" si="62"/>
        <v>0.5</v>
      </c>
      <c r="K166" s="77">
        <f t="shared" si="63"/>
        <v>0.005714285714</v>
      </c>
      <c r="L166" s="82">
        <f t="shared" si="64"/>
        <v>197.4</v>
      </c>
      <c r="M166" s="79">
        <f t="shared" si="65"/>
        <v>0.00001499448203</v>
      </c>
      <c r="N166" s="80">
        <f t="shared" si="66"/>
        <v>0.002959910753</v>
      </c>
      <c r="O166" s="81">
        <f t="shared" si="67"/>
        <v>0</v>
      </c>
    </row>
    <row r="167" hidden="1" outlineLevel="1">
      <c r="A167" s="17" t="str">
        <f>$A$27</f>
        <v>High value - control group (5%)</v>
      </c>
      <c r="B167" s="17"/>
      <c r="C167" s="74">
        <v>2533.9</v>
      </c>
      <c r="D167" s="75">
        <v>2456.0</v>
      </c>
      <c r="E167" s="76">
        <v>1228.0</v>
      </c>
      <c r="F167" s="76"/>
      <c r="G167" s="76">
        <v>7.017142857142857</v>
      </c>
      <c r="H167" s="75">
        <v>2.0</v>
      </c>
      <c r="I167" s="75">
        <v>456.0</v>
      </c>
      <c r="J167" s="77">
        <f t="shared" si="62"/>
        <v>0.5</v>
      </c>
      <c r="K167" s="77">
        <f t="shared" si="63"/>
        <v>0.005714285714</v>
      </c>
      <c r="L167" s="82">
        <f t="shared" si="64"/>
        <v>228</v>
      </c>
      <c r="M167" s="79">
        <f t="shared" si="65"/>
        <v>0.0008143322476</v>
      </c>
      <c r="N167" s="80">
        <f t="shared" si="66"/>
        <v>0.1856677524</v>
      </c>
      <c r="O167" s="81">
        <f t="shared" si="67"/>
        <v>0</v>
      </c>
    </row>
    <row r="168" hidden="1" outlineLevel="1">
      <c r="A168" s="17" t="str">
        <f>$A$28</f>
        <v>Medium value - control group (5%)</v>
      </c>
      <c r="B168" s="17"/>
      <c r="C168" s="74">
        <v>5017.25</v>
      </c>
      <c r="D168" s="75">
        <v>5645.0</v>
      </c>
      <c r="E168" s="76">
        <v>2822.5</v>
      </c>
      <c r="F168" s="76"/>
      <c r="G168" s="76">
        <v>16.12857142857143</v>
      </c>
      <c r="H168" s="75">
        <v>3.0</v>
      </c>
      <c r="I168" s="75">
        <v>123.0</v>
      </c>
      <c r="J168" s="77">
        <f t="shared" si="62"/>
        <v>0.5</v>
      </c>
      <c r="K168" s="77">
        <f t="shared" si="63"/>
        <v>0.005714285714</v>
      </c>
      <c r="L168" s="82">
        <f t="shared" si="64"/>
        <v>41</v>
      </c>
      <c r="M168" s="79">
        <f t="shared" si="65"/>
        <v>0.0005314437555</v>
      </c>
      <c r="N168" s="80">
        <f t="shared" si="66"/>
        <v>0.02178919398</v>
      </c>
      <c r="O168" s="81">
        <f t="shared" si="67"/>
        <v>0</v>
      </c>
    </row>
    <row r="169" hidden="1" outlineLevel="1">
      <c r="A169" s="17" t="str">
        <f>$A$29</f>
        <v>Low value - control group (5%)</v>
      </c>
      <c r="B169" s="17"/>
      <c r="C169" s="74">
        <v>24948.850000000002</v>
      </c>
      <c r="D169" s="75">
        <v>23456.0</v>
      </c>
      <c r="E169" s="76">
        <v>11728.0</v>
      </c>
      <c r="F169" s="76"/>
      <c r="G169" s="76">
        <v>67.01714285714286</v>
      </c>
      <c r="H169" s="75">
        <v>4.0</v>
      </c>
      <c r="I169" s="75">
        <v>213.0</v>
      </c>
      <c r="J169" s="77">
        <f t="shared" si="62"/>
        <v>0.5</v>
      </c>
      <c r="K169" s="77">
        <f t="shared" si="63"/>
        <v>0.005714285714</v>
      </c>
      <c r="L169" s="82">
        <f t="shared" si="64"/>
        <v>53.25</v>
      </c>
      <c r="M169" s="79">
        <f t="shared" si="65"/>
        <v>0.00017053206</v>
      </c>
      <c r="N169" s="80">
        <f t="shared" si="66"/>
        <v>0.009080832196</v>
      </c>
      <c r="O169" s="81">
        <f t="shared" si="67"/>
        <v>0</v>
      </c>
    </row>
    <row r="170" hidden="1" outlineLevel="1">
      <c r="A170" s="17" t="str">
        <f>$A$30</f>
        <v>ROB (Rest of base) - control group (5%)</v>
      </c>
      <c r="B170" s="17"/>
      <c r="C170" s="74">
        <v>17500.0</v>
      </c>
      <c r="D170" s="75">
        <v>16987.0</v>
      </c>
      <c r="E170" s="76">
        <v>8493.5</v>
      </c>
      <c r="F170" s="76"/>
      <c r="G170" s="76">
        <v>48.534285714285716</v>
      </c>
      <c r="H170" s="75">
        <v>6.0</v>
      </c>
      <c r="I170" s="75">
        <v>234.0</v>
      </c>
      <c r="J170" s="77">
        <f t="shared" si="62"/>
        <v>0.5</v>
      </c>
      <c r="K170" s="77">
        <f t="shared" si="63"/>
        <v>0.005714285714</v>
      </c>
      <c r="L170" s="82">
        <f t="shared" si="64"/>
        <v>39</v>
      </c>
      <c r="M170" s="79">
        <f t="shared" si="65"/>
        <v>0.0003532112792</v>
      </c>
      <c r="N170" s="80">
        <f t="shared" si="66"/>
        <v>0.01377523989</v>
      </c>
      <c r="O170" s="81">
        <f t="shared" si="67"/>
        <v>0</v>
      </c>
    </row>
    <row r="171" collapsed="1">
      <c r="A171" s="92" t="s">
        <v>70</v>
      </c>
      <c r="B171" s="84" t="s">
        <v>71</v>
      </c>
      <c r="C171" s="85">
        <f t="shared" ref="C171:I171" si="70">SUBTOTAL(9,C172:C179)</f>
        <v>950000</v>
      </c>
      <c r="D171" s="86">
        <f t="shared" si="70"/>
        <v>951046</v>
      </c>
      <c r="E171" s="86">
        <f t="shared" si="70"/>
        <v>475523</v>
      </c>
      <c r="F171" s="86">
        <f t="shared" si="70"/>
        <v>0</v>
      </c>
      <c r="G171" s="86">
        <f t="shared" si="70"/>
        <v>2717.274286</v>
      </c>
      <c r="H171" s="86">
        <f t="shared" si="70"/>
        <v>19</v>
      </c>
      <c r="I171" s="86">
        <f t="shared" si="70"/>
        <v>3664</v>
      </c>
      <c r="J171" s="87">
        <f t="shared" si="62"/>
        <v>0.5</v>
      </c>
      <c r="K171" s="87">
        <f t="shared" si="63"/>
        <v>0.005714285714</v>
      </c>
      <c r="L171" s="88">
        <f t="shared" si="64"/>
        <v>192.8421053</v>
      </c>
      <c r="M171" s="89">
        <f t="shared" si="65"/>
        <v>0.00001997800317</v>
      </c>
      <c r="N171" s="90">
        <f t="shared" si="66"/>
        <v>0.00385260019</v>
      </c>
      <c r="O171" s="91">
        <f t="shared" si="67"/>
        <v>0</v>
      </c>
    </row>
    <row r="172" hidden="1" outlineLevel="1">
      <c r="A172" s="17" t="str">
        <f>$A$21</f>
        <v>High value</v>
      </c>
      <c r="C172" s="74">
        <v>48144.1</v>
      </c>
      <c r="D172" s="75">
        <v>48456.0</v>
      </c>
      <c r="E172" s="76">
        <v>24228.0</v>
      </c>
      <c r="F172" s="76"/>
      <c r="G172" s="76">
        <v>138.44571428571427</v>
      </c>
      <c r="H172" s="75">
        <v>2.0</v>
      </c>
      <c r="I172" s="75">
        <v>345.0</v>
      </c>
      <c r="J172" s="77">
        <f t="shared" si="62"/>
        <v>0.5</v>
      </c>
      <c r="K172" s="77">
        <f t="shared" si="63"/>
        <v>0.005714285714</v>
      </c>
      <c r="L172" s="78">
        <f t="shared" si="64"/>
        <v>172.5</v>
      </c>
      <c r="M172" s="79">
        <f t="shared" si="65"/>
        <v>0.00004127455836</v>
      </c>
      <c r="N172" s="80">
        <f t="shared" si="66"/>
        <v>0.007119861317</v>
      </c>
      <c r="O172" s="81">
        <f t="shared" si="67"/>
        <v>0</v>
      </c>
    </row>
    <row r="173" hidden="1" outlineLevel="1">
      <c r="A173" s="17" t="str">
        <f>$A$22</f>
        <v>Medium value </v>
      </c>
      <c r="B173" s="21"/>
      <c r="C173" s="74">
        <v>95327.75</v>
      </c>
      <c r="D173" s="75">
        <v>95678.0</v>
      </c>
      <c r="E173" s="76">
        <v>47839.0</v>
      </c>
      <c r="F173" s="76"/>
      <c r="G173" s="76">
        <v>273.36571428571426</v>
      </c>
      <c r="H173" s="75">
        <v>4.0</v>
      </c>
      <c r="I173" s="75">
        <v>987.0</v>
      </c>
      <c r="J173" s="77">
        <f t="shared" si="62"/>
        <v>0.5</v>
      </c>
      <c r="K173" s="77">
        <f t="shared" si="63"/>
        <v>0.005714285714</v>
      </c>
      <c r="L173" s="78">
        <f t="shared" si="64"/>
        <v>246.75</v>
      </c>
      <c r="M173" s="79">
        <f t="shared" si="65"/>
        <v>0.00004180689396</v>
      </c>
      <c r="N173" s="80">
        <f t="shared" si="66"/>
        <v>0.01031585108</v>
      </c>
      <c r="O173" s="81">
        <f t="shared" si="67"/>
        <v>0</v>
      </c>
    </row>
    <row r="174" hidden="1" outlineLevel="1">
      <c r="A174" s="17" t="str">
        <f>$A$23</f>
        <v>Low value </v>
      </c>
      <c r="B174" s="21"/>
      <c r="C174" s="74">
        <v>474028.15</v>
      </c>
      <c r="D174" s="75">
        <v>473456.0</v>
      </c>
      <c r="E174" s="76">
        <v>236728.0</v>
      </c>
      <c r="F174" s="76"/>
      <c r="G174" s="76">
        <v>1352.7314285714285</v>
      </c>
      <c r="H174" s="75">
        <v>8.0</v>
      </c>
      <c r="I174" s="75">
        <v>1345.0</v>
      </c>
      <c r="J174" s="77">
        <f t="shared" si="62"/>
        <v>0.5</v>
      </c>
      <c r="K174" s="77">
        <f t="shared" si="63"/>
        <v>0.005714285714</v>
      </c>
      <c r="L174" s="82">
        <f t="shared" si="64"/>
        <v>168.125</v>
      </c>
      <c r="M174" s="79">
        <f t="shared" si="65"/>
        <v>0.0000168970295</v>
      </c>
      <c r="N174" s="80">
        <f t="shared" si="66"/>
        <v>0.002840813085</v>
      </c>
      <c r="O174" s="81">
        <f t="shared" si="67"/>
        <v>0</v>
      </c>
    </row>
    <row r="175" hidden="1" outlineLevel="1">
      <c r="A175" s="17" t="str">
        <f>$A$24</f>
        <v>ROB (Rest of base)</v>
      </c>
      <c r="C175" s="74">
        <v>332500.0</v>
      </c>
      <c r="D175" s="75">
        <v>333456.0</v>
      </c>
      <c r="E175" s="76">
        <v>166728.0</v>
      </c>
      <c r="F175" s="76"/>
      <c r="G175" s="76">
        <v>952.7314285714285</v>
      </c>
      <c r="H175" s="75">
        <v>5.0</v>
      </c>
      <c r="I175" s="75">
        <v>987.0</v>
      </c>
      <c r="J175" s="77">
        <f t="shared" si="62"/>
        <v>0.5</v>
      </c>
      <c r="K175" s="77">
        <f t="shared" si="63"/>
        <v>0.005714285714</v>
      </c>
      <c r="L175" s="82">
        <f t="shared" si="64"/>
        <v>197.4</v>
      </c>
      <c r="M175" s="79">
        <f t="shared" si="65"/>
        <v>0.00001499448203</v>
      </c>
      <c r="N175" s="80">
        <f t="shared" si="66"/>
        <v>0.002959910753</v>
      </c>
      <c r="O175" s="81">
        <f t="shared" si="67"/>
        <v>0</v>
      </c>
    </row>
    <row r="176" hidden="1" outlineLevel="1">
      <c r="A176" s="17" t="str">
        <f>$A$27</f>
        <v>High value - control group (5%)</v>
      </c>
      <c r="B176" s="21"/>
      <c r="C176" s="93"/>
      <c r="D176" s="94"/>
      <c r="E176" s="58"/>
      <c r="F176" s="58"/>
      <c r="G176" s="58"/>
      <c r="H176" s="94"/>
      <c r="I176" s="94"/>
      <c r="J176" s="77"/>
      <c r="K176" s="77"/>
      <c r="L176" s="82"/>
      <c r="M176" s="79"/>
      <c r="N176" s="80"/>
      <c r="O176" s="81"/>
    </row>
    <row r="177" hidden="1" outlineLevel="1">
      <c r="A177" s="17" t="str">
        <f>$A$28</f>
        <v>Medium value - control group (5%)</v>
      </c>
      <c r="B177" s="21"/>
      <c r="C177" s="93"/>
      <c r="D177" s="94"/>
      <c r="E177" s="58"/>
      <c r="F177" s="58"/>
      <c r="G177" s="58"/>
      <c r="H177" s="94"/>
      <c r="I177" s="94"/>
      <c r="J177" s="77"/>
      <c r="K177" s="77"/>
      <c r="L177" s="82"/>
      <c r="M177" s="79"/>
      <c r="N177" s="80"/>
      <c r="O177" s="81"/>
    </row>
    <row r="178" hidden="1" outlineLevel="1">
      <c r="A178" s="17" t="str">
        <f>$A$29</f>
        <v>Low value - control group (5%)</v>
      </c>
      <c r="B178" s="21"/>
      <c r="C178" s="93"/>
      <c r="D178" s="94"/>
      <c r="E178" s="58"/>
      <c r="F178" s="58"/>
      <c r="G178" s="58"/>
      <c r="H178" s="94"/>
      <c r="I178" s="94"/>
      <c r="J178" s="77"/>
      <c r="K178" s="77"/>
      <c r="L178" s="82"/>
      <c r="M178" s="79"/>
      <c r="N178" s="80"/>
      <c r="O178" s="81"/>
    </row>
    <row r="179" hidden="1" outlineLevel="1">
      <c r="A179" s="17" t="str">
        <f>$A$30</f>
        <v>ROB (Rest of base) - control group (5%)</v>
      </c>
      <c r="B179" s="21"/>
      <c r="C179" s="93"/>
      <c r="D179" s="94"/>
      <c r="E179" s="58"/>
      <c r="F179" s="58"/>
      <c r="G179" s="58"/>
      <c r="H179" s="94"/>
      <c r="I179" s="94"/>
      <c r="J179" s="77"/>
      <c r="K179" s="77"/>
      <c r="L179" s="82"/>
      <c r="M179" s="79"/>
      <c r="N179" s="80"/>
      <c r="O179" s="81"/>
    </row>
    <row r="180">
      <c r="A180" s="95"/>
      <c r="B180" s="96" t="s">
        <v>72</v>
      </c>
      <c r="C180" s="97">
        <f t="shared" ref="C180:I180" si="71">SUBTOTAL(9,C36:C179)</f>
        <v>15800000</v>
      </c>
      <c r="D180" s="98">
        <f t="shared" si="71"/>
        <v>15847808</v>
      </c>
      <c r="E180" s="98">
        <f t="shared" si="71"/>
        <v>7899632</v>
      </c>
      <c r="F180" s="98">
        <f t="shared" si="71"/>
        <v>0</v>
      </c>
      <c r="G180" s="98">
        <f t="shared" si="71"/>
        <v>45140.75429</v>
      </c>
      <c r="H180" s="98">
        <f t="shared" si="71"/>
        <v>484</v>
      </c>
      <c r="I180" s="98">
        <f t="shared" si="71"/>
        <v>70936</v>
      </c>
      <c r="J180" s="99">
        <f>SUM(E180/D180)</f>
        <v>0.4984684317</v>
      </c>
      <c r="K180" s="99">
        <f>SUM(G180/E180)</f>
        <v>0.005714285714</v>
      </c>
      <c r="L180" s="100">
        <f>SUM(I180/H180)</f>
        <v>146.5619835</v>
      </c>
      <c r="M180" s="101">
        <f>SUM(H180/D180)</f>
        <v>0.00003054050125</v>
      </c>
      <c r="N180" s="102">
        <f>SUM(I180/D180)</f>
        <v>0.004476076439</v>
      </c>
      <c r="O180" s="103">
        <f>F180/D180</f>
        <v>0</v>
      </c>
    </row>
    <row r="181">
      <c r="B181" s="21"/>
      <c r="C181" s="2"/>
    </row>
    <row r="182">
      <c r="B182" s="21"/>
      <c r="C182" s="2"/>
    </row>
    <row r="183">
      <c r="B183" s="21"/>
      <c r="C183" s="2"/>
    </row>
    <row r="184">
      <c r="B184" s="21"/>
      <c r="C184" s="2"/>
    </row>
    <row r="185">
      <c r="B185" s="21"/>
      <c r="C185" s="2"/>
    </row>
    <row r="186">
      <c r="B186" s="21"/>
      <c r="C186" s="2"/>
    </row>
    <row r="187">
      <c r="B187" s="21"/>
      <c r="C187" s="2"/>
    </row>
    <row r="188">
      <c r="B188" s="21"/>
      <c r="C188" s="2"/>
    </row>
    <row r="189">
      <c r="B189" s="21"/>
      <c r="C189" s="2"/>
    </row>
    <row r="190">
      <c r="B190" s="21"/>
      <c r="C190" s="2"/>
    </row>
    <row r="191">
      <c r="B191" s="21"/>
      <c r="C191" s="2"/>
    </row>
    <row r="192">
      <c r="B192" s="21"/>
      <c r="C192" s="2"/>
    </row>
    <row r="193">
      <c r="B193" s="21"/>
      <c r="C193" s="2"/>
    </row>
    <row r="194">
      <c r="B194" s="21"/>
      <c r="C194" s="2"/>
    </row>
    <row r="195">
      <c r="B195" s="21"/>
      <c r="C195" s="2"/>
    </row>
    <row r="196">
      <c r="B196" s="21"/>
      <c r="C196" s="2"/>
    </row>
    <row r="197">
      <c r="B197" s="21"/>
      <c r="C197" s="2"/>
    </row>
    <row r="198">
      <c r="B198" s="21"/>
      <c r="C198" s="2"/>
    </row>
    <row r="199">
      <c r="B199" s="21"/>
      <c r="C199" s="2"/>
    </row>
    <row r="200">
      <c r="B200" s="21"/>
      <c r="C200" s="2"/>
    </row>
    <row r="201">
      <c r="B201" s="21"/>
      <c r="C201" s="2"/>
    </row>
    <row r="202">
      <c r="B202" s="21"/>
      <c r="C202" s="2"/>
    </row>
    <row r="203">
      <c r="B203" s="21"/>
      <c r="C203" s="2"/>
    </row>
    <row r="204">
      <c r="B204" s="21"/>
      <c r="C204" s="2"/>
    </row>
    <row r="205">
      <c r="B205" s="21"/>
      <c r="C205" s="2"/>
    </row>
    <row r="206">
      <c r="B206" s="21"/>
      <c r="C206" s="2"/>
    </row>
    <row r="207">
      <c r="B207" s="21"/>
      <c r="C207" s="2"/>
    </row>
    <row r="208">
      <c r="B208" s="21"/>
      <c r="C208" s="2"/>
    </row>
    <row r="209">
      <c r="B209" s="21"/>
      <c r="C209" s="2"/>
    </row>
    <row r="210">
      <c r="B210" s="21"/>
      <c r="C210" s="2"/>
    </row>
    <row r="211">
      <c r="B211" s="21"/>
      <c r="C211" s="2"/>
    </row>
    <row r="212">
      <c r="B212" s="21"/>
      <c r="C212" s="2"/>
    </row>
    <row r="213">
      <c r="B213" s="21"/>
      <c r="C213" s="2"/>
    </row>
    <row r="214">
      <c r="B214" s="21"/>
      <c r="C214" s="2"/>
    </row>
    <row r="215">
      <c r="B215" s="21"/>
      <c r="C215" s="2"/>
    </row>
    <row r="216">
      <c r="B216" s="21"/>
      <c r="C216" s="2"/>
    </row>
    <row r="217">
      <c r="B217" s="21"/>
      <c r="C217" s="2"/>
    </row>
    <row r="218">
      <c r="B218" s="21"/>
      <c r="C218" s="2"/>
    </row>
    <row r="219">
      <c r="B219" s="21"/>
      <c r="C219" s="2"/>
    </row>
    <row r="220">
      <c r="B220" s="21"/>
      <c r="C220" s="2"/>
    </row>
    <row r="221">
      <c r="B221" s="21"/>
      <c r="C221" s="2"/>
    </row>
    <row r="222">
      <c r="B222" s="21"/>
      <c r="C222" s="2"/>
    </row>
    <row r="223">
      <c r="B223" s="21"/>
      <c r="C223" s="2"/>
    </row>
    <row r="224">
      <c r="B224" s="21"/>
      <c r="C224" s="2"/>
    </row>
    <row r="225">
      <c r="B225" s="21"/>
      <c r="C225" s="2"/>
    </row>
    <row r="226">
      <c r="B226" s="21"/>
      <c r="C226" s="2"/>
    </row>
    <row r="227">
      <c r="B227" s="21"/>
      <c r="C227" s="2"/>
    </row>
    <row r="228">
      <c r="B228" s="21"/>
      <c r="C228" s="2"/>
    </row>
    <row r="229">
      <c r="B229" s="21"/>
      <c r="C229" s="2"/>
    </row>
    <row r="230">
      <c r="B230" s="21"/>
      <c r="C230" s="2"/>
    </row>
    <row r="231">
      <c r="B231" s="21"/>
      <c r="C231" s="2"/>
    </row>
    <row r="232">
      <c r="B232" s="21"/>
      <c r="C232" s="2"/>
    </row>
    <row r="233">
      <c r="B233" s="21"/>
      <c r="C233" s="2"/>
    </row>
    <row r="234">
      <c r="B234" s="21"/>
      <c r="C234" s="2"/>
    </row>
    <row r="235">
      <c r="B235" s="21"/>
      <c r="C235" s="2"/>
    </row>
    <row r="236">
      <c r="B236" s="21"/>
      <c r="C236" s="2"/>
    </row>
    <row r="237">
      <c r="B237" s="21"/>
      <c r="C237" s="2"/>
    </row>
    <row r="238">
      <c r="B238" s="21"/>
      <c r="C238" s="2"/>
    </row>
    <row r="239">
      <c r="B239" s="21"/>
      <c r="C239" s="2"/>
    </row>
    <row r="240">
      <c r="B240" s="21"/>
      <c r="C240" s="2"/>
    </row>
    <row r="241">
      <c r="B241" s="21"/>
      <c r="C241" s="2"/>
    </row>
    <row r="242">
      <c r="B242" s="21"/>
      <c r="C242" s="2"/>
    </row>
    <row r="243">
      <c r="B243" s="21"/>
      <c r="C243" s="2"/>
    </row>
    <row r="244">
      <c r="B244" s="21"/>
      <c r="C244" s="2"/>
    </row>
    <row r="245">
      <c r="B245" s="21"/>
      <c r="C245" s="2"/>
    </row>
    <row r="246">
      <c r="B246" s="21"/>
      <c r="C246" s="2"/>
    </row>
    <row r="247">
      <c r="B247" s="21"/>
      <c r="C247" s="2"/>
    </row>
    <row r="248">
      <c r="B248" s="21"/>
      <c r="C248" s="2"/>
    </row>
    <row r="249">
      <c r="B249" s="21"/>
      <c r="C249" s="2"/>
    </row>
    <row r="250">
      <c r="B250" s="21"/>
      <c r="C250" s="2"/>
    </row>
    <row r="251">
      <c r="B251" s="21"/>
      <c r="C251" s="2"/>
    </row>
    <row r="252">
      <c r="B252" s="21"/>
      <c r="C252" s="2"/>
    </row>
    <row r="253">
      <c r="B253" s="21"/>
      <c r="C253" s="2"/>
    </row>
    <row r="254">
      <c r="B254" s="21"/>
      <c r="C254" s="2"/>
    </row>
    <row r="255">
      <c r="B255" s="21"/>
      <c r="C255" s="2"/>
    </row>
    <row r="256">
      <c r="B256" s="21"/>
      <c r="C256" s="2"/>
    </row>
    <row r="257">
      <c r="B257" s="21"/>
      <c r="C257" s="2"/>
    </row>
    <row r="258">
      <c r="B258" s="21"/>
      <c r="C258" s="2"/>
    </row>
    <row r="259">
      <c r="B259" s="21"/>
      <c r="C259" s="2"/>
    </row>
    <row r="260">
      <c r="B260" s="21"/>
      <c r="C260" s="2"/>
    </row>
    <row r="261">
      <c r="B261" s="21"/>
      <c r="C261" s="2"/>
    </row>
    <row r="262">
      <c r="B262" s="21"/>
      <c r="C262" s="2"/>
    </row>
    <row r="263">
      <c r="B263" s="21"/>
      <c r="C263" s="2"/>
    </row>
    <row r="264">
      <c r="B264" s="21"/>
      <c r="C264" s="2"/>
    </row>
    <row r="265">
      <c r="B265" s="21"/>
      <c r="C265" s="2"/>
    </row>
    <row r="266">
      <c r="B266" s="21"/>
      <c r="C266" s="2"/>
    </row>
    <row r="267">
      <c r="B267" s="21"/>
      <c r="C267" s="2"/>
    </row>
    <row r="268">
      <c r="B268" s="21"/>
      <c r="C268" s="2"/>
    </row>
    <row r="269">
      <c r="B269" s="21"/>
      <c r="C269" s="2"/>
    </row>
    <row r="270">
      <c r="B270" s="21"/>
      <c r="C270" s="2"/>
    </row>
    <row r="271">
      <c r="B271" s="21"/>
      <c r="C271" s="2"/>
    </row>
    <row r="272">
      <c r="B272" s="21"/>
      <c r="C272" s="2"/>
    </row>
    <row r="273">
      <c r="B273" s="21"/>
      <c r="C273" s="2"/>
    </row>
    <row r="274">
      <c r="B274" s="21"/>
      <c r="C274" s="2"/>
    </row>
    <row r="275">
      <c r="B275" s="21"/>
      <c r="C275" s="2"/>
    </row>
    <row r="276">
      <c r="B276" s="21"/>
      <c r="C276" s="2"/>
    </row>
    <row r="277">
      <c r="B277" s="21"/>
      <c r="C277" s="2"/>
    </row>
    <row r="278">
      <c r="B278" s="21"/>
      <c r="C278" s="2"/>
    </row>
    <row r="279">
      <c r="B279" s="21"/>
      <c r="C279" s="2"/>
    </row>
    <row r="280">
      <c r="B280" s="21"/>
      <c r="C280" s="2"/>
    </row>
    <row r="281">
      <c r="B281" s="21"/>
      <c r="C281" s="2"/>
    </row>
    <row r="282">
      <c r="B282" s="21"/>
      <c r="C282" s="2"/>
    </row>
    <row r="283">
      <c r="B283" s="21"/>
      <c r="C283" s="2"/>
    </row>
    <row r="284">
      <c r="B284" s="21"/>
      <c r="C284" s="2"/>
    </row>
    <row r="285">
      <c r="B285" s="21"/>
      <c r="C285" s="2"/>
    </row>
    <row r="286">
      <c r="B286" s="21"/>
      <c r="C286" s="2"/>
    </row>
    <row r="287">
      <c r="B287" s="21"/>
      <c r="C287" s="2"/>
    </row>
    <row r="288">
      <c r="B288" s="21"/>
      <c r="C288" s="2"/>
    </row>
    <row r="289">
      <c r="B289" s="21"/>
      <c r="C289" s="2"/>
    </row>
    <row r="290">
      <c r="B290" s="21"/>
      <c r="C290" s="2"/>
    </row>
    <row r="291">
      <c r="B291" s="21"/>
      <c r="C291" s="2"/>
    </row>
    <row r="292">
      <c r="B292" s="21"/>
      <c r="C292" s="2"/>
    </row>
    <row r="293">
      <c r="B293" s="21"/>
      <c r="C293" s="2"/>
    </row>
    <row r="294">
      <c r="B294" s="21"/>
      <c r="C294" s="2"/>
    </row>
    <row r="295">
      <c r="B295" s="21"/>
      <c r="C295" s="2"/>
    </row>
    <row r="296">
      <c r="B296" s="21"/>
      <c r="C296" s="2"/>
    </row>
    <row r="297">
      <c r="B297" s="21"/>
      <c r="C297" s="2"/>
    </row>
    <row r="298">
      <c r="B298" s="21"/>
      <c r="C298" s="2"/>
    </row>
    <row r="299">
      <c r="B299" s="21"/>
      <c r="C299" s="2"/>
    </row>
    <row r="300">
      <c r="B300" s="21"/>
      <c r="C300" s="2"/>
    </row>
    <row r="301">
      <c r="B301" s="21"/>
      <c r="C301" s="2"/>
    </row>
    <row r="302">
      <c r="B302" s="21"/>
      <c r="C302" s="2"/>
    </row>
    <row r="303">
      <c r="B303" s="21"/>
      <c r="C303" s="2"/>
    </row>
    <row r="304">
      <c r="B304" s="21"/>
      <c r="C304" s="2"/>
    </row>
    <row r="305">
      <c r="B305" s="21"/>
      <c r="C305" s="2"/>
    </row>
    <row r="306">
      <c r="B306" s="21"/>
      <c r="C306" s="2"/>
    </row>
    <row r="307">
      <c r="B307" s="21"/>
      <c r="C307" s="2"/>
    </row>
    <row r="308">
      <c r="B308" s="21"/>
      <c r="C308" s="2"/>
    </row>
    <row r="309">
      <c r="B309" s="21"/>
      <c r="C309" s="2"/>
    </row>
    <row r="310">
      <c r="B310" s="21"/>
      <c r="C310" s="2"/>
    </row>
    <row r="311">
      <c r="B311" s="21"/>
      <c r="C311" s="2"/>
    </row>
    <row r="312">
      <c r="B312" s="21"/>
      <c r="C312" s="2"/>
    </row>
    <row r="313">
      <c r="B313" s="21"/>
      <c r="C313" s="2"/>
    </row>
    <row r="314">
      <c r="B314" s="21"/>
      <c r="C314" s="2"/>
    </row>
    <row r="315">
      <c r="B315" s="21"/>
      <c r="C315" s="2"/>
    </row>
    <row r="316">
      <c r="B316" s="21"/>
      <c r="C316" s="2"/>
    </row>
    <row r="317">
      <c r="B317" s="21"/>
      <c r="C317" s="2"/>
    </row>
    <row r="318">
      <c r="B318" s="21"/>
      <c r="C318" s="2"/>
    </row>
    <row r="319">
      <c r="B319" s="21"/>
      <c r="C319" s="2"/>
    </row>
    <row r="320">
      <c r="B320" s="21"/>
      <c r="C320" s="2"/>
    </row>
    <row r="321">
      <c r="B321" s="21"/>
      <c r="C321" s="2"/>
    </row>
    <row r="322">
      <c r="B322" s="21"/>
      <c r="C322" s="2"/>
    </row>
    <row r="323">
      <c r="B323" s="21"/>
      <c r="C323" s="2"/>
    </row>
    <row r="324">
      <c r="B324" s="21"/>
      <c r="C324" s="2"/>
    </row>
    <row r="325">
      <c r="B325" s="21"/>
      <c r="C325" s="2"/>
    </row>
    <row r="326">
      <c r="B326" s="21"/>
      <c r="C326" s="2"/>
    </row>
    <row r="327">
      <c r="B327" s="21"/>
      <c r="C327" s="2"/>
    </row>
    <row r="328">
      <c r="B328" s="21"/>
      <c r="C328" s="2"/>
    </row>
    <row r="329">
      <c r="B329" s="21"/>
      <c r="C329" s="2"/>
    </row>
    <row r="330">
      <c r="B330" s="21"/>
      <c r="C330" s="2"/>
    </row>
    <row r="331">
      <c r="B331" s="21"/>
      <c r="C331" s="2"/>
    </row>
    <row r="332">
      <c r="B332" s="21"/>
      <c r="C332" s="2"/>
    </row>
    <row r="333">
      <c r="B333" s="21"/>
      <c r="C333" s="2"/>
    </row>
    <row r="334">
      <c r="B334" s="21"/>
      <c r="C334" s="2"/>
    </row>
    <row r="335">
      <c r="B335" s="21"/>
      <c r="C335" s="2"/>
    </row>
    <row r="336">
      <c r="B336" s="21"/>
      <c r="C336" s="2"/>
    </row>
    <row r="337">
      <c r="B337" s="21"/>
      <c r="C337" s="2"/>
    </row>
    <row r="338">
      <c r="B338" s="21"/>
      <c r="C338" s="2"/>
    </row>
    <row r="339">
      <c r="B339" s="21"/>
      <c r="C339" s="2"/>
    </row>
    <row r="340">
      <c r="B340" s="21"/>
      <c r="C340" s="2"/>
    </row>
    <row r="341">
      <c r="B341" s="21"/>
      <c r="C341" s="2"/>
    </row>
    <row r="342">
      <c r="B342" s="21"/>
      <c r="C342" s="2"/>
    </row>
    <row r="343">
      <c r="B343" s="21"/>
      <c r="C343" s="2"/>
    </row>
    <row r="344">
      <c r="B344" s="21"/>
      <c r="C344" s="2"/>
    </row>
    <row r="345">
      <c r="B345" s="21"/>
      <c r="C345" s="2"/>
    </row>
    <row r="346">
      <c r="B346" s="21"/>
      <c r="C346" s="2"/>
    </row>
    <row r="347">
      <c r="B347" s="21"/>
      <c r="C347" s="2"/>
    </row>
    <row r="348">
      <c r="B348" s="21"/>
      <c r="C348" s="2"/>
    </row>
    <row r="349">
      <c r="B349" s="21"/>
      <c r="C349" s="2"/>
    </row>
    <row r="350">
      <c r="B350" s="21"/>
      <c r="C350" s="2"/>
    </row>
    <row r="351">
      <c r="B351" s="21"/>
      <c r="C351" s="2"/>
    </row>
    <row r="352">
      <c r="B352" s="21"/>
      <c r="C352" s="2"/>
    </row>
    <row r="353">
      <c r="B353" s="21"/>
      <c r="C353" s="2"/>
    </row>
    <row r="354">
      <c r="B354" s="21"/>
      <c r="C354" s="2"/>
    </row>
    <row r="355">
      <c r="B355" s="21"/>
      <c r="C355" s="2"/>
    </row>
    <row r="356">
      <c r="B356" s="21"/>
      <c r="C356" s="2"/>
    </row>
    <row r="357">
      <c r="B357" s="21"/>
      <c r="C357" s="2"/>
    </row>
    <row r="358">
      <c r="B358" s="21"/>
      <c r="C358" s="2"/>
    </row>
    <row r="359">
      <c r="B359" s="21"/>
      <c r="C359" s="2"/>
    </row>
    <row r="360">
      <c r="B360" s="21"/>
      <c r="C360" s="2"/>
    </row>
    <row r="361">
      <c r="B361" s="21"/>
      <c r="C361" s="2"/>
    </row>
    <row r="362">
      <c r="B362" s="21"/>
      <c r="C362" s="2"/>
    </row>
    <row r="363">
      <c r="B363" s="21"/>
      <c r="C363" s="2"/>
    </row>
    <row r="364">
      <c r="B364" s="21"/>
      <c r="C364" s="2"/>
    </row>
    <row r="365">
      <c r="B365" s="21"/>
      <c r="C365" s="2"/>
    </row>
    <row r="366">
      <c r="B366" s="21"/>
      <c r="C366" s="2"/>
    </row>
    <row r="367">
      <c r="B367" s="21"/>
      <c r="C367" s="2"/>
    </row>
    <row r="368">
      <c r="B368" s="21"/>
      <c r="C368" s="2"/>
    </row>
    <row r="369">
      <c r="B369" s="21"/>
      <c r="C369" s="2"/>
    </row>
    <row r="370">
      <c r="B370" s="21"/>
      <c r="C370" s="2"/>
    </row>
    <row r="371">
      <c r="B371" s="21"/>
      <c r="C371" s="2"/>
    </row>
    <row r="372">
      <c r="B372" s="21"/>
      <c r="C372" s="2"/>
    </row>
    <row r="373">
      <c r="B373" s="21"/>
      <c r="C373" s="2"/>
    </row>
    <row r="374">
      <c r="B374" s="21"/>
      <c r="C374" s="2"/>
    </row>
    <row r="375">
      <c r="B375" s="21"/>
      <c r="C375" s="2"/>
    </row>
    <row r="376">
      <c r="B376" s="21"/>
      <c r="C376" s="2"/>
    </row>
    <row r="377">
      <c r="B377" s="21"/>
      <c r="C377" s="2"/>
    </row>
    <row r="378">
      <c r="B378" s="21"/>
      <c r="C378" s="2"/>
    </row>
    <row r="379">
      <c r="B379" s="21"/>
      <c r="C379" s="2"/>
    </row>
    <row r="380">
      <c r="B380" s="21"/>
      <c r="C380" s="2"/>
    </row>
    <row r="381">
      <c r="B381" s="21"/>
      <c r="C381" s="2"/>
    </row>
    <row r="382">
      <c r="B382" s="21"/>
      <c r="C382" s="2"/>
    </row>
    <row r="383">
      <c r="B383" s="21"/>
      <c r="C383" s="2"/>
    </row>
    <row r="384">
      <c r="B384" s="21"/>
      <c r="C384" s="2"/>
    </row>
    <row r="385">
      <c r="B385" s="21"/>
      <c r="C385" s="2"/>
    </row>
    <row r="386">
      <c r="B386" s="21"/>
      <c r="C386" s="2"/>
    </row>
    <row r="387">
      <c r="B387" s="21"/>
      <c r="C387" s="2"/>
    </row>
    <row r="388">
      <c r="B388" s="21"/>
      <c r="C388" s="2"/>
    </row>
    <row r="389">
      <c r="B389" s="21"/>
      <c r="C389" s="2"/>
    </row>
    <row r="390">
      <c r="B390" s="21"/>
      <c r="C390" s="2"/>
    </row>
    <row r="391">
      <c r="B391" s="21"/>
      <c r="C391" s="2"/>
    </row>
    <row r="392">
      <c r="B392" s="21"/>
      <c r="C392" s="2"/>
    </row>
    <row r="393">
      <c r="B393" s="21"/>
      <c r="C393" s="2"/>
    </row>
    <row r="394">
      <c r="B394" s="21"/>
      <c r="C394" s="2"/>
    </row>
    <row r="395">
      <c r="B395" s="21"/>
      <c r="C395" s="2"/>
    </row>
    <row r="396">
      <c r="B396" s="21"/>
      <c r="C396" s="2"/>
    </row>
    <row r="397">
      <c r="B397" s="21"/>
      <c r="C397" s="2"/>
    </row>
    <row r="398">
      <c r="B398" s="21"/>
      <c r="C398" s="2"/>
    </row>
    <row r="399">
      <c r="B399" s="21"/>
      <c r="C399" s="2"/>
    </row>
    <row r="400">
      <c r="B400" s="21"/>
      <c r="C400" s="2"/>
    </row>
    <row r="401">
      <c r="B401" s="21"/>
      <c r="C401" s="2"/>
    </row>
    <row r="402">
      <c r="B402" s="21"/>
      <c r="C402" s="2"/>
    </row>
    <row r="403">
      <c r="B403" s="21"/>
      <c r="C403" s="2"/>
    </row>
    <row r="404">
      <c r="B404" s="21"/>
      <c r="C404" s="2"/>
    </row>
    <row r="405">
      <c r="B405" s="21"/>
      <c r="C405" s="2"/>
    </row>
    <row r="406">
      <c r="B406" s="21"/>
      <c r="C406" s="2"/>
    </row>
    <row r="407">
      <c r="B407" s="21"/>
      <c r="C407" s="2"/>
    </row>
    <row r="408">
      <c r="B408" s="21"/>
      <c r="C408" s="2"/>
    </row>
    <row r="409">
      <c r="B409" s="21"/>
      <c r="C409" s="2"/>
    </row>
    <row r="410">
      <c r="B410" s="21"/>
      <c r="C410" s="2"/>
    </row>
    <row r="411">
      <c r="B411" s="21"/>
      <c r="C411" s="2"/>
    </row>
    <row r="412">
      <c r="B412" s="21"/>
      <c r="C412" s="2"/>
    </row>
    <row r="413">
      <c r="B413" s="21"/>
      <c r="C413" s="2"/>
    </row>
    <row r="414">
      <c r="B414" s="21"/>
      <c r="C414" s="2"/>
    </row>
    <row r="415">
      <c r="B415" s="21"/>
      <c r="C415" s="2"/>
    </row>
    <row r="416">
      <c r="B416" s="21"/>
      <c r="C416" s="2"/>
    </row>
    <row r="417">
      <c r="B417" s="21"/>
      <c r="C417" s="2"/>
    </row>
    <row r="418">
      <c r="B418" s="21"/>
      <c r="C418" s="2"/>
    </row>
    <row r="419">
      <c r="B419" s="21"/>
      <c r="C419" s="2"/>
    </row>
    <row r="420">
      <c r="B420" s="21"/>
      <c r="C420" s="2"/>
    </row>
    <row r="421">
      <c r="B421" s="21"/>
      <c r="C421" s="2"/>
    </row>
    <row r="422">
      <c r="B422" s="21"/>
      <c r="C422" s="2"/>
    </row>
    <row r="423">
      <c r="B423" s="21"/>
      <c r="C423" s="2"/>
    </row>
    <row r="424">
      <c r="B424" s="21"/>
      <c r="C424" s="2"/>
    </row>
    <row r="425">
      <c r="B425" s="21"/>
      <c r="C425" s="2"/>
    </row>
    <row r="426">
      <c r="B426" s="21"/>
      <c r="C426" s="2"/>
    </row>
    <row r="427">
      <c r="B427" s="21"/>
      <c r="C427" s="2"/>
    </row>
    <row r="428">
      <c r="B428" s="21"/>
      <c r="C428" s="2"/>
    </row>
    <row r="429">
      <c r="B429" s="21"/>
      <c r="C429" s="2"/>
    </row>
    <row r="430">
      <c r="B430" s="21"/>
      <c r="C430" s="2"/>
    </row>
    <row r="431">
      <c r="B431" s="21"/>
      <c r="C431" s="2"/>
    </row>
    <row r="432">
      <c r="B432" s="21"/>
      <c r="C432" s="2"/>
    </row>
    <row r="433">
      <c r="B433" s="21"/>
      <c r="C433" s="2"/>
    </row>
    <row r="434">
      <c r="B434" s="21"/>
      <c r="C434" s="2"/>
    </row>
    <row r="435">
      <c r="B435" s="21"/>
      <c r="C435" s="2"/>
    </row>
    <row r="436">
      <c r="B436" s="21"/>
      <c r="C436" s="2"/>
    </row>
    <row r="437">
      <c r="B437" s="21"/>
      <c r="C437" s="2"/>
    </row>
    <row r="438">
      <c r="B438" s="21"/>
      <c r="C438" s="2"/>
    </row>
    <row r="439">
      <c r="B439" s="21"/>
      <c r="C439" s="2"/>
    </row>
    <row r="440">
      <c r="B440" s="21"/>
      <c r="C440" s="2"/>
    </row>
    <row r="441">
      <c r="B441" s="21"/>
      <c r="C441" s="2"/>
    </row>
    <row r="442">
      <c r="B442" s="21"/>
      <c r="C442" s="2"/>
    </row>
    <row r="443">
      <c r="B443" s="21"/>
      <c r="C443" s="2"/>
    </row>
    <row r="444">
      <c r="B444" s="21"/>
      <c r="C444" s="2"/>
    </row>
    <row r="445">
      <c r="B445" s="21"/>
      <c r="C445" s="2"/>
    </row>
    <row r="446">
      <c r="B446" s="21"/>
      <c r="C446" s="2"/>
    </row>
    <row r="447">
      <c r="B447" s="21"/>
      <c r="C447" s="2"/>
    </row>
    <row r="448">
      <c r="B448" s="21"/>
      <c r="C448" s="2"/>
    </row>
    <row r="449">
      <c r="B449" s="21"/>
      <c r="C449" s="2"/>
    </row>
    <row r="450">
      <c r="B450" s="21"/>
      <c r="C450" s="2"/>
    </row>
    <row r="451">
      <c r="B451" s="21"/>
      <c r="C451" s="2"/>
    </row>
    <row r="452">
      <c r="B452" s="21"/>
      <c r="C452" s="2"/>
    </row>
    <row r="453">
      <c r="B453" s="21"/>
      <c r="C453" s="2"/>
    </row>
    <row r="454">
      <c r="B454" s="21"/>
      <c r="C454" s="2"/>
    </row>
    <row r="455">
      <c r="B455" s="21"/>
      <c r="C455" s="2"/>
    </row>
    <row r="456">
      <c r="B456" s="21"/>
      <c r="C456" s="2"/>
    </row>
    <row r="457">
      <c r="B457" s="21"/>
      <c r="C457" s="2"/>
    </row>
    <row r="458">
      <c r="B458" s="21"/>
      <c r="C458" s="2"/>
    </row>
    <row r="459">
      <c r="B459" s="21"/>
      <c r="C459" s="2"/>
    </row>
    <row r="460">
      <c r="B460" s="21"/>
      <c r="C460" s="2"/>
    </row>
    <row r="461">
      <c r="B461" s="21"/>
      <c r="C461" s="2"/>
    </row>
    <row r="462">
      <c r="B462" s="21"/>
      <c r="C462" s="2"/>
    </row>
    <row r="463">
      <c r="B463" s="21"/>
      <c r="C463" s="2"/>
    </row>
    <row r="464">
      <c r="B464" s="21"/>
      <c r="C464" s="2"/>
    </row>
    <row r="465">
      <c r="B465" s="21"/>
      <c r="C465" s="2"/>
    </row>
    <row r="466">
      <c r="B466" s="21"/>
      <c r="C466" s="2"/>
    </row>
    <row r="467">
      <c r="B467" s="21"/>
      <c r="C467" s="2"/>
    </row>
    <row r="468">
      <c r="B468" s="21"/>
      <c r="C468" s="2"/>
    </row>
    <row r="469">
      <c r="B469" s="21"/>
      <c r="C469" s="2"/>
    </row>
    <row r="470">
      <c r="B470" s="21"/>
      <c r="C470" s="2"/>
    </row>
    <row r="471">
      <c r="B471" s="21"/>
      <c r="C471" s="2"/>
    </row>
    <row r="472">
      <c r="B472" s="21"/>
      <c r="C472" s="2"/>
    </row>
    <row r="473">
      <c r="B473" s="21"/>
      <c r="C473" s="2"/>
    </row>
    <row r="474">
      <c r="B474" s="21"/>
      <c r="C474" s="2"/>
    </row>
    <row r="475">
      <c r="B475" s="21"/>
      <c r="C475" s="2"/>
    </row>
    <row r="476">
      <c r="B476" s="21"/>
      <c r="C476" s="2"/>
    </row>
    <row r="477">
      <c r="B477" s="21"/>
      <c r="C477" s="2"/>
    </row>
    <row r="478">
      <c r="B478" s="21"/>
      <c r="C478" s="2"/>
    </row>
    <row r="479">
      <c r="B479" s="21"/>
      <c r="C479" s="2"/>
    </row>
    <row r="480">
      <c r="B480" s="21"/>
      <c r="C480" s="2"/>
    </row>
    <row r="481">
      <c r="B481" s="21"/>
      <c r="C481" s="2"/>
    </row>
    <row r="482">
      <c r="B482" s="21"/>
      <c r="C482" s="2"/>
    </row>
    <row r="483">
      <c r="B483" s="21"/>
      <c r="C483" s="2"/>
    </row>
    <row r="484">
      <c r="B484" s="21"/>
      <c r="C484" s="2"/>
    </row>
    <row r="485">
      <c r="B485" s="21"/>
      <c r="C485" s="2"/>
    </row>
    <row r="486">
      <c r="B486" s="21"/>
      <c r="C486" s="2"/>
    </row>
    <row r="487">
      <c r="B487" s="21"/>
      <c r="C487" s="2"/>
    </row>
    <row r="488">
      <c r="B488" s="21"/>
      <c r="C488" s="2"/>
    </row>
    <row r="489">
      <c r="B489" s="21"/>
      <c r="C489" s="2"/>
    </row>
    <row r="490">
      <c r="B490" s="21"/>
      <c r="C490" s="2"/>
    </row>
    <row r="491">
      <c r="B491" s="21"/>
      <c r="C491" s="2"/>
    </row>
    <row r="492">
      <c r="B492" s="21"/>
      <c r="C492" s="2"/>
    </row>
    <row r="493">
      <c r="B493" s="21"/>
      <c r="C493" s="2"/>
    </row>
    <row r="494">
      <c r="B494" s="21"/>
      <c r="C494" s="2"/>
    </row>
    <row r="495">
      <c r="B495" s="21"/>
      <c r="C495" s="2"/>
    </row>
    <row r="496">
      <c r="B496" s="21"/>
      <c r="C496" s="2"/>
    </row>
    <row r="497">
      <c r="B497" s="21"/>
      <c r="C497" s="2"/>
    </row>
    <row r="498">
      <c r="B498" s="21"/>
      <c r="C498" s="2"/>
    </row>
    <row r="499">
      <c r="B499" s="21"/>
      <c r="C499" s="2"/>
    </row>
    <row r="500">
      <c r="B500" s="21"/>
      <c r="C500" s="2"/>
    </row>
    <row r="501">
      <c r="B501" s="21"/>
      <c r="C501" s="2"/>
    </row>
    <row r="502">
      <c r="B502" s="21"/>
      <c r="C502" s="2"/>
    </row>
    <row r="503">
      <c r="B503" s="21"/>
      <c r="C503" s="2"/>
    </row>
    <row r="504">
      <c r="B504" s="21"/>
      <c r="C504" s="2"/>
    </row>
    <row r="505">
      <c r="B505" s="21"/>
      <c r="C505" s="2"/>
    </row>
    <row r="506">
      <c r="B506" s="21"/>
      <c r="C506" s="2"/>
    </row>
    <row r="507">
      <c r="B507" s="21"/>
      <c r="C507" s="2"/>
    </row>
    <row r="508">
      <c r="B508" s="21"/>
      <c r="C508" s="2"/>
    </row>
    <row r="509">
      <c r="B509" s="21"/>
      <c r="C509" s="2"/>
    </row>
    <row r="510">
      <c r="B510" s="21"/>
      <c r="C510" s="2"/>
    </row>
    <row r="511">
      <c r="B511" s="21"/>
      <c r="C511" s="2"/>
    </row>
    <row r="512">
      <c r="B512" s="21"/>
      <c r="C512" s="2"/>
    </row>
    <row r="513">
      <c r="B513" s="21"/>
      <c r="C513" s="2"/>
    </row>
    <row r="514">
      <c r="B514" s="21"/>
      <c r="C514" s="2"/>
    </row>
    <row r="515">
      <c r="B515" s="21"/>
      <c r="C515" s="2"/>
    </row>
    <row r="516">
      <c r="B516" s="21"/>
      <c r="C516" s="2"/>
    </row>
    <row r="517">
      <c r="B517" s="21"/>
      <c r="C517" s="2"/>
    </row>
    <row r="518">
      <c r="B518" s="21"/>
      <c r="C518" s="2"/>
    </row>
    <row r="519">
      <c r="B519" s="21"/>
      <c r="C519" s="2"/>
    </row>
    <row r="520">
      <c r="B520" s="21"/>
      <c r="C520" s="2"/>
    </row>
    <row r="521">
      <c r="B521" s="21"/>
      <c r="C521" s="2"/>
    </row>
    <row r="522">
      <c r="B522" s="21"/>
      <c r="C522" s="2"/>
    </row>
    <row r="523">
      <c r="B523" s="21"/>
      <c r="C523" s="2"/>
    </row>
    <row r="524">
      <c r="B524" s="21"/>
      <c r="C524" s="2"/>
    </row>
    <row r="525">
      <c r="B525" s="21"/>
      <c r="C525" s="2"/>
    </row>
    <row r="526">
      <c r="B526" s="21"/>
      <c r="C526" s="2"/>
    </row>
    <row r="527">
      <c r="B527" s="21"/>
      <c r="C527" s="2"/>
    </row>
    <row r="528">
      <c r="B528" s="21"/>
      <c r="C528" s="2"/>
    </row>
    <row r="529">
      <c r="B529" s="21"/>
      <c r="C529" s="2"/>
    </row>
    <row r="530">
      <c r="B530" s="21"/>
      <c r="C530" s="2"/>
    </row>
    <row r="531">
      <c r="B531" s="21"/>
      <c r="C531" s="2"/>
    </row>
    <row r="532">
      <c r="B532" s="21"/>
      <c r="C532" s="2"/>
    </row>
    <row r="533">
      <c r="B533" s="21"/>
      <c r="C533" s="2"/>
    </row>
    <row r="534">
      <c r="B534" s="21"/>
      <c r="C534" s="2"/>
    </row>
    <row r="535">
      <c r="B535" s="21"/>
      <c r="C535" s="2"/>
    </row>
    <row r="536">
      <c r="B536" s="21"/>
      <c r="C536" s="2"/>
    </row>
    <row r="537">
      <c r="B537" s="21"/>
      <c r="C537" s="2"/>
    </row>
    <row r="538">
      <c r="B538" s="21"/>
      <c r="C538" s="2"/>
    </row>
    <row r="539">
      <c r="B539" s="21"/>
      <c r="C539" s="2"/>
    </row>
    <row r="540">
      <c r="B540" s="21"/>
      <c r="C540" s="2"/>
    </row>
    <row r="541">
      <c r="B541" s="21"/>
      <c r="C541" s="2"/>
    </row>
    <row r="542">
      <c r="B542" s="21"/>
      <c r="C542" s="2"/>
    </row>
    <row r="543">
      <c r="B543" s="21"/>
      <c r="C543" s="2"/>
    </row>
    <row r="544">
      <c r="B544" s="21"/>
      <c r="C544" s="2"/>
    </row>
    <row r="545">
      <c r="B545" s="21"/>
      <c r="C545" s="2"/>
    </row>
    <row r="546">
      <c r="B546" s="21"/>
      <c r="C546" s="2"/>
    </row>
    <row r="547">
      <c r="B547" s="21"/>
      <c r="C547" s="2"/>
    </row>
    <row r="548">
      <c r="B548" s="21"/>
      <c r="C548" s="2"/>
    </row>
    <row r="549">
      <c r="B549" s="21"/>
      <c r="C549" s="2"/>
    </row>
    <row r="550">
      <c r="B550" s="21"/>
      <c r="C550" s="2"/>
    </row>
    <row r="551">
      <c r="B551" s="21"/>
      <c r="C551" s="2"/>
    </row>
    <row r="552">
      <c r="B552" s="21"/>
      <c r="C552" s="2"/>
    </row>
    <row r="553">
      <c r="B553" s="21"/>
      <c r="C553" s="2"/>
    </row>
    <row r="554">
      <c r="B554" s="21"/>
      <c r="C554" s="2"/>
    </row>
    <row r="555">
      <c r="B555" s="21"/>
      <c r="C555" s="2"/>
    </row>
    <row r="556">
      <c r="B556" s="21"/>
      <c r="C556" s="2"/>
    </row>
    <row r="557">
      <c r="B557" s="21"/>
      <c r="C557" s="2"/>
    </row>
    <row r="558">
      <c r="B558" s="21"/>
      <c r="C558" s="2"/>
    </row>
    <row r="559">
      <c r="B559" s="21"/>
      <c r="C559" s="2"/>
    </row>
    <row r="560">
      <c r="B560" s="21"/>
      <c r="C560" s="2"/>
    </row>
    <row r="561">
      <c r="B561" s="21"/>
      <c r="C561" s="2"/>
    </row>
    <row r="562">
      <c r="B562" s="21"/>
      <c r="C562" s="2"/>
    </row>
    <row r="563">
      <c r="B563" s="21"/>
      <c r="C563" s="2"/>
    </row>
    <row r="564">
      <c r="B564" s="21"/>
      <c r="C564" s="2"/>
    </row>
    <row r="565">
      <c r="B565" s="21"/>
      <c r="C565" s="2"/>
    </row>
    <row r="566">
      <c r="B566" s="21"/>
      <c r="C566" s="2"/>
    </row>
    <row r="567">
      <c r="B567" s="21"/>
      <c r="C567" s="2"/>
    </row>
    <row r="568">
      <c r="B568" s="21"/>
      <c r="C568" s="2"/>
    </row>
    <row r="569">
      <c r="B569" s="21"/>
      <c r="C569" s="2"/>
    </row>
    <row r="570">
      <c r="B570" s="21"/>
      <c r="C570" s="2"/>
    </row>
    <row r="571">
      <c r="B571" s="21"/>
      <c r="C571" s="2"/>
    </row>
    <row r="572">
      <c r="B572" s="21"/>
      <c r="C572" s="2"/>
    </row>
    <row r="573">
      <c r="B573" s="21"/>
      <c r="C573" s="2"/>
    </row>
    <row r="574">
      <c r="B574" s="21"/>
      <c r="C574" s="2"/>
    </row>
    <row r="575">
      <c r="B575" s="21"/>
      <c r="C575" s="2"/>
    </row>
    <row r="576">
      <c r="B576" s="21"/>
      <c r="C576" s="2"/>
    </row>
    <row r="577">
      <c r="B577" s="21"/>
      <c r="C577" s="2"/>
    </row>
    <row r="578">
      <c r="B578" s="21"/>
      <c r="C578" s="2"/>
    </row>
    <row r="579">
      <c r="B579" s="21"/>
      <c r="C579" s="2"/>
    </row>
    <row r="580">
      <c r="B580" s="21"/>
      <c r="C580" s="2"/>
    </row>
    <row r="581">
      <c r="B581" s="21"/>
      <c r="C581" s="2"/>
    </row>
    <row r="582">
      <c r="B582" s="21"/>
      <c r="C582" s="2"/>
    </row>
    <row r="583">
      <c r="B583" s="21"/>
      <c r="C583" s="2"/>
    </row>
    <row r="584">
      <c r="B584" s="21"/>
      <c r="C584" s="2"/>
    </row>
    <row r="585">
      <c r="B585" s="21"/>
      <c r="C585" s="2"/>
    </row>
    <row r="586">
      <c r="B586" s="21"/>
      <c r="C586" s="2"/>
    </row>
    <row r="587">
      <c r="B587" s="21"/>
      <c r="C587" s="2"/>
    </row>
    <row r="588">
      <c r="B588" s="21"/>
      <c r="C588" s="2"/>
    </row>
    <row r="589">
      <c r="B589" s="21"/>
      <c r="C589" s="2"/>
    </row>
    <row r="590">
      <c r="B590" s="21"/>
      <c r="C590" s="2"/>
    </row>
    <row r="591">
      <c r="B591" s="21"/>
      <c r="C591" s="2"/>
    </row>
    <row r="592">
      <c r="B592" s="21"/>
      <c r="C592" s="2"/>
    </row>
    <row r="593">
      <c r="B593" s="21"/>
      <c r="C593" s="2"/>
    </row>
    <row r="594">
      <c r="B594" s="21"/>
      <c r="C594" s="2"/>
    </row>
    <row r="595">
      <c r="B595" s="21"/>
      <c r="C595" s="2"/>
    </row>
    <row r="596">
      <c r="B596" s="21"/>
      <c r="C596" s="2"/>
    </row>
    <row r="597">
      <c r="B597" s="21"/>
      <c r="C597" s="2"/>
    </row>
    <row r="598">
      <c r="B598" s="21"/>
      <c r="C598" s="2"/>
    </row>
    <row r="599">
      <c r="B599" s="21"/>
      <c r="C599" s="2"/>
    </row>
    <row r="600">
      <c r="B600" s="21"/>
      <c r="C600" s="2"/>
    </row>
    <row r="601">
      <c r="B601" s="21"/>
      <c r="C601" s="2"/>
    </row>
    <row r="602">
      <c r="B602" s="21"/>
      <c r="C602" s="2"/>
    </row>
    <row r="603">
      <c r="B603" s="21"/>
      <c r="C603" s="2"/>
    </row>
    <row r="604">
      <c r="B604" s="21"/>
      <c r="C604" s="2"/>
    </row>
    <row r="605">
      <c r="B605" s="21"/>
      <c r="C605" s="2"/>
    </row>
    <row r="606">
      <c r="B606" s="21"/>
      <c r="C606" s="2"/>
    </row>
    <row r="607">
      <c r="B607" s="21"/>
      <c r="C607" s="2"/>
    </row>
    <row r="608">
      <c r="B608" s="21"/>
      <c r="C608" s="2"/>
    </row>
    <row r="609">
      <c r="B609" s="21"/>
      <c r="C609" s="2"/>
    </row>
    <row r="610">
      <c r="B610" s="21"/>
      <c r="C610" s="2"/>
    </row>
    <row r="611">
      <c r="B611" s="21"/>
      <c r="C611" s="2"/>
    </row>
    <row r="612">
      <c r="B612" s="21"/>
      <c r="C612" s="2"/>
    </row>
    <row r="613">
      <c r="B613" s="21"/>
      <c r="C613" s="2"/>
    </row>
    <row r="614">
      <c r="B614" s="21"/>
      <c r="C614" s="2"/>
    </row>
    <row r="615">
      <c r="B615" s="21"/>
      <c r="C615" s="2"/>
    </row>
    <row r="616">
      <c r="B616" s="21"/>
      <c r="C616" s="2"/>
    </row>
    <row r="617">
      <c r="B617" s="21"/>
      <c r="C617" s="2"/>
    </row>
    <row r="618">
      <c r="B618" s="21"/>
      <c r="C618" s="2"/>
    </row>
    <row r="619">
      <c r="B619" s="21"/>
      <c r="C619" s="2"/>
    </row>
    <row r="620">
      <c r="B620" s="21"/>
      <c r="C620" s="2"/>
    </row>
    <row r="621">
      <c r="B621" s="21"/>
      <c r="C621" s="2"/>
    </row>
    <row r="622">
      <c r="B622" s="21"/>
      <c r="C622" s="2"/>
    </row>
    <row r="623">
      <c r="B623" s="21"/>
      <c r="C623" s="2"/>
    </row>
    <row r="624">
      <c r="B624" s="21"/>
      <c r="C624" s="2"/>
    </row>
    <row r="625">
      <c r="B625" s="21"/>
      <c r="C625" s="2"/>
    </row>
    <row r="626">
      <c r="B626" s="21"/>
      <c r="C626" s="2"/>
    </row>
    <row r="627">
      <c r="B627" s="21"/>
      <c r="C627" s="2"/>
    </row>
    <row r="628">
      <c r="B628" s="21"/>
      <c r="C628" s="2"/>
    </row>
    <row r="629">
      <c r="B629" s="21"/>
      <c r="C629" s="2"/>
    </row>
    <row r="630">
      <c r="B630" s="21"/>
      <c r="C630" s="2"/>
    </row>
    <row r="631">
      <c r="B631" s="21"/>
      <c r="C631" s="2"/>
    </row>
    <row r="632">
      <c r="B632" s="21"/>
      <c r="C632" s="2"/>
    </row>
    <row r="633">
      <c r="B633" s="21"/>
      <c r="C633" s="2"/>
    </row>
    <row r="634">
      <c r="B634" s="21"/>
      <c r="C634" s="2"/>
    </row>
    <row r="635">
      <c r="B635" s="21"/>
      <c r="C635" s="2"/>
    </row>
    <row r="636">
      <c r="B636" s="21"/>
      <c r="C636" s="2"/>
    </row>
    <row r="637">
      <c r="B637" s="21"/>
      <c r="C637" s="2"/>
    </row>
    <row r="638">
      <c r="B638" s="21"/>
      <c r="C638" s="2"/>
    </row>
    <row r="639">
      <c r="B639" s="21"/>
      <c r="C639" s="2"/>
    </row>
    <row r="640">
      <c r="B640" s="21"/>
      <c r="C640" s="2"/>
    </row>
    <row r="641">
      <c r="B641" s="21"/>
      <c r="C641" s="2"/>
    </row>
    <row r="642">
      <c r="B642" s="21"/>
      <c r="C642" s="2"/>
    </row>
    <row r="643">
      <c r="B643" s="21"/>
      <c r="C643" s="2"/>
    </row>
    <row r="644">
      <c r="B644" s="21"/>
      <c r="C644" s="2"/>
    </row>
    <row r="645">
      <c r="B645" s="21"/>
      <c r="C645" s="2"/>
    </row>
    <row r="646">
      <c r="B646" s="21"/>
      <c r="C646" s="2"/>
    </row>
    <row r="647">
      <c r="B647" s="21"/>
      <c r="C647" s="2"/>
    </row>
    <row r="648">
      <c r="B648" s="21"/>
      <c r="C648" s="2"/>
    </row>
    <row r="649">
      <c r="B649" s="21"/>
      <c r="C649" s="2"/>
    </row>
    <row r="650">
      <c r="B650" s="21"/>
      <c r="C650" s="2"/>
    </row>
    <row r="651">
      <c r="B651" s="21"/>
      <c r="C651" s="2"/>
    </row>
    <row r="652">
      <c r="B652" s="21"/>
      <c r="C652" s="2"/>
    </row>
    <row r="653">
      <c r="B653" s="21"/>
      <c r="C653" s="2"/>
    </row>
    <row r="654">
      <c r="B654" s="21"/>
      <c r="C654" s="2"/>
    </row>
    <row r="655">
      <c r="B655" s="21"/>
      <c r="C655" s="2"/>
    </row>
    <row r="656">
      <c r="B656" s="21"/>
      <c r="C656" s="2"/>
    </row>
    <row r="657">
      <c r="B657" s="21"/>
      <c r="C657" s="2"/>
    </row>
    <row r="658">
      <c r="B658" s="21"/>
      <c r="C658" s="2"/>
    </row>
    <row r="659">
      <c r="B659" s="21"/>
      <c r="C659" s="2"/>
    </row>
    <row r="660">
      <c r="B660" s="21"/>
      <c r="C660" s="2"/>
    </row>
    <row r="661">
      <c r="B661" s="21"/>
      <c r="C661" s="2"/>
    </row>
    <row r="662">
      <c r="B662" s="21"/>
      <c r="C662" s="2"/>
    </row>
    <row r="663">
      <c r="B663" s="21"/>
      <c r="C663" s="2"/>
    </row>
    <row r="664">
      <c r="B664" s="21"/>
      <c r="C664" s="2"/>
    </row>
    <row r="665">
      <c r="B665" s="21"/>
      <c r="C665" s="2"/>
    </row>
    <row r="666">
      <c r="B666" s="21"/>
      <c r="C666" s="2"/>
    </row>
    <row r="667">
      <c r="B667" s="21"/>
      <c r="C667" s="2"/>
    </row>
    <row r="668">
      <c r="B668" s="21"/>
      <c r="C668" s="2"/>
    </row>
    <row r="669">
      <c r="B669" s="21"/>
      <c r="C669" s="2"/>
    </row>
    <row r="670">
      <c r="B670" s="21"/>
      <c r="C670" s="2"/>
    </row>
    <row r="671">
      <c r="B671" s="21"/>
      <c r="C671" s="2"/>
    </row>
    <row r="672">
      <c r="B672" s="21"/>
      <c r="C672" s="2"/>
    </row>
    <row r="673">
      <c r="B673" s="21"/>
      <c r="C673" s="2"/>
    </row>
    <row r="674">
      <c r="B674" s="21"/>
      <c r="C674" s="2"/>
    </row>
    <row r="675">
      <c r="B675" s="21"/>
      <c r="C675" s="2"/>
    </row>
    <row r="676">
      <c r="B676" s="21"/>
      <c r="C676" s="2"/>
    </row>
    <row r="677">
      <c r="B677" s="21"/>
      <c r="C677" s="2"/>
    </row>
    <row r="678">
      <c r="B678" s="21"/>
      <c r="C678" s="2"/>
    </row>
    <row r="679">
      <c r="B679" s="21"/>
      <c r="C679" s="2"/>
    </row>
    <row r="680">
      <c r="B680" s="21"/>
      <c r="C680" s="2"/>
    </row>
    <row r="681">
      <c r="B681" s="21"/>
      <c r="C681" s="2"/>
    </row>
    <row r="682">
      <c r="B682" s="21"/>
      <c r="C682" s="2"/>
    </row>
    <row r="683">
      <c r="B683" s="21"/>
      <c r="C683" s="2"/>
    </row>
    <row r="684">
      <c r="B684" s="21"/>
      <c r="C684" s="2"/>
    </row>
    <row r="685">
      <c r="B685" s="21"/>
      <c r="C685" s="2"/>
    </row>
    <row r="686">
      <c r="B686" s="21"/>
      <c r="C686" s="2"/>
    </row>
    <row r="687">
      <c r="B687" s="21"/>
      <c r="C687" s="2"/>
    </row>
    <row r="688">
      <c r="B688" s="21"/>
      <c r="C688" s="2"/>
    </row>
    <row r="689">
      <c r="B689" s="21"/>
      <c r="C689" s="2"/>
    </row>
    <row r="690">
      <c r="B690" s="21"/>
      <c r="C690" s="2"/>
    </row>
    <row r="691">
      <c r="B691" s="21"/>
      <c r="C691" s="2"/>
    </row>
    <row r="692">
      <c r="B692" s="21"/>
      <c r="C692" s="2"/>
    </row>
    <row r="693">
      <c r="B693" s="21"/>
      <c r="C693" s="2"/>
    </row>
    <row r="694">
      <c r="B694" s="21"/>
      <c r="C694" s="2"/>
    </row>
    <row r="695">
      <c r="B695" s="21"/>
      <c r="C695" s="2"/>
    </row>
    <row r="696">
      <c r="B696" s="21"/>
      <c r="C696" s="2"/>
    </row>
    <row r="697">
      <c r="B697" s="21"/>
      <c r="C697" s="2"/>
    </row>
    <row r="698">
      <c r="B698" s="21"/>
      <c r="C698" s="2"/>
    </row>
    <row r="699">
      <c r="B699" s="21"/>
      <c r="C699" s="2"/>
    </row>
    <row r="700">
      <c r="B700" s="21"/>
      <c r="C700" s="2"/>
    </row>
    <row r="701">
      <c r="B701" s="21"/>
      <c r="C701" s="2"/>
    </row>
    <row r="702">
      <c r="B702" s="21"/>
      <c r="C702" s="2"/>
    </row>
    <row r="703">
      <c r="B703" s="21"/>
      <c r="C703" s="2"/>
    </row>
    <row r="704">
      <c r="B704" s="21"/>
      <c r="C704" s="2"/>
    </row>
    <row r="705">
      <c r="B705" s="21"/>
      <c r="C705" s="2"/>
    </row>
    <row r="706">
      <c r="B706" s="21"/>
      <c r="C706" s="2"/>
    </row>
    <row r="707">
      <c r="B707" s="21"/>
      <c r="C707" s="2"/>
    </row>
    <row r="708">
      <c r="B708" s="21"/>
      <c r="C708" s="2"/>
    </row>
    <row r="709">
      <c r="B709" s="21"/>
      <c r="C709" s="2"/>
    </row>
    <row r="710">
      <c r="B710" s="21"/>
      <c r="C710" s="2"/>
    </row>
    <row r="711">
      <c r="B711" s="21"/>
      <c r="C711" s="2"/>
    </row>
    <row r="712">
      <c r="B712" s="21"/>
      <c r="C712" s="2"/>
    </row>
    <row r="713">
      <c r="B713" s="21"/>
      <c r="C713" s="2"/>
    </row>
    <row r="714">
      <c r="B714" s="21"/>
      <c r="C714" s="2"/>
    </row>
    <row r="715">
      <c r="B715" s="21"/>
      <c r="C715" s="2"/>
    </row>
    <row r="716">
      <c r="B716" s="21"/>
      <c r="C716" s="2"/>
    </row>
    <row r="717">
      <c r="B717" s="21"/>
      <c r="C717" s="2"/>
    </row>
    <row r="718">
      <c r="B718" s="21"/>
      <c r="C718" s="2"/>
    </row>
    <row r="719">
      <c r="B719" s="21"/>
      <c r="C719" s="2"/>
    </row>
    <row r="720">
      <c r="B720" s="21"/>
      <c r="C720" s="2"/>
    </row>
    <row r="721">
      <c r="B721" s="21"/>
      <c r="C721" s="2"/>
    </row>
    <row r="722">
      <c r="B722" s="21"/>
      <c r="C722" s="2"/>
    </row>
    <row r="723">
      <c r="B723" s="21"/>
      <c r="C723" s="2"/>
    </row>
    <row r="724">
      <c r="B724" s="21"/>
      <c r="C724" s="2"/>
    </row>
    <row r="725">
      <c r="B725" s="21"/>
      <c r="C725" s="2"/>
    </row>
    <row r="726">
      <c r="B726" s="21"/>
      <c r="C726" s="2"/>
    </row>
    <row r="727">
      <c r="B727" s="21"/>
      <c r="C727" s="2"/>
    </row>
    <row r="728">
      <c r="B728" s="21"/>
      <c r="C728" s="2"/>
    </row>
    <row r="729">
      <c r="B729" s="21"/>
      <c r="C729" s="2"/>
    </row>
    <row r="730">
      <c r="B730" s="21"/>
      <c r="C730" s="2"/>
    </row>
    <row r="731">
      <c r="B731" s="21"/>
      <c r="C731" s="2"/>
    </row>
    <row r="732">
      <c r="B732" s="21"/>
      <c r="C732" s="2"/>
    </row>
    <row r="733">
      <c r="B733" s="21"/>
      <c r="C733" s="2"/>
    </row>
    <row r="734">
      <c r="B734" s="21"/>
      <c r="C734" s="2"/>
    </row>
    <row r="735">
      <c r="B735" s="21"/>
      <c r="C735" s="2"/>
    </row>
    <row r="736">
      <c r="B736" s="21"/>
      <c r="C736" s="2"/>
    </row>
    <row r="737">
      <c r="B737" s="21"/>
      <c r="C737" s="2"/>
    </row>
    <row r="738">
      <c r="B738" s="21"/>
      <c r="C738" s="2"/>
    </row>
    <row r="739">
      <c r="B739" s="21"/>
      <c r="C739" s="2"/>
    </row>
    <row r="740">
      <c r="B740" s="21"/>
      <c r="C740" s="2"/>
    </row>
    <row r="741">
      <c r="B741" s="21"/>
      <c r="C741" s="2"/>
    </row>
    <row r="742">
      <c r="B742" s="21"/>
      <c r="C742" s="2"/>
    </row>
    <row r="743">
      <c r="B743" s="21"/>
      <c r="C743" s="2"/>
    </row>
    <row r="744">
      <c r="B744" s="21"/>
      <c r="C744" s="2"/>
    </row>
    <row r="745">
      <c r="B745" s="21"/>
      <c r="C745" s="2"/>
    </row>
    <row r="746">
      <c r="B746" s="21"/>
      <c r="C746" s="2"/>
    </row>
    <row r="747">
      <c r="B747" s="21"/>
      <c r="C747" s="2"/>
    </row>
    <row r="748">
      <c r="B748" s="21"/>
      <c r="C748" s="2"/>
    </row>
    <row r="749">
      <c r="B749" s="21"/>
      <c r="C749" s="2"/>
    </row>
    <row r="750">
      <c r="B750" s="21"/>
      <c r="C750" s="2"/>
    </row>
    <row r="751">
      <c r="B751" s="21"/>
      <c r="C751" s="2"/>
    </row>
    <row r="752">
      <c r="B752" s="21"/>
      <c r="C752" s="2"/>
    </row>
    <row r="753">
      <c r="B753" s="21"/>
      <c r="C753" s="2"/>
    </row>
    <row r="754">
      <c r="B754" s="21"/>
      <c r="C754" s="2"/>
    </row>
    <row r="755">
      <c r="B755" s="21"/>
      <c r="C755" s="2"/>
    </row>
    <row r="756">
      <c r="B756" s="21"/>
      <c r="C756" s="2"/>
    </row>
    <row r="757">
      <c r="B757" s="21"/>
      <c r="C757" s="2"/>
    </row>
    <row r="758">
      <c r="B758" s="21"/>
      <c r="C758" s="2"/>
    </row>
    <row r="759">
      <c r="B759" s="21"/>
      <c r="C759" s="2"/>
    </row>
    <row r="760">
      <c r="B760" s="21"/>
      <c r="C760" s="2"/>
    </row>
    <row r="761">
      <c r="B761" s="21"/>
      <c r="C761" s="2"/>
    </row>
    <row r="762">
      <c r="B762" s="21"/>
      <c r="C762" s="2"/>
    </row>
    <row r="763">
      <c r="B763" s="21"/>
      <c r="C763" s="2"/>
    </row>
    <row r="764">
      <c r="B764" s="21"/>
      <c r="C764" s="2"/>
    </row>
    <row r="765">
      <c r="B765" s="21"/>
      <c r="C765" s="2"/>
    </row>
    <row r="766">
      <c r="B766" s="21"/>
      <c r="C766" s="2"/>
    </row>
    <row r="767">
      <c r="B767" s="21"/>
      <c r="C767" s="2"/>
    </row>
    <row r="768">
      <c r="B768" s="21"/>
      <c r="C768" s="2"/>
    </row>
    <row r="769">
      <c r="B769" s="21"/>
      <c r="C769" s="2"/>
    </row>
    <row r="770">
      <c r="B770" s="21"/>
      <c r="C770" s="2"/>
    </row>
    <row r="771">
      <c r="B771" s="21"/>
      <c r="C771" s="2"/>
    </row>
    <row r="772">
      <c r="B772" s="21"/>
      <c r="C772" s="2"/>
    </row>
    <row r="773">
      <c r="B773" s="21"/>
      <c r="C773" s="2"/>
    </row>
    <row r="774">
      <c r="B774" s="21"/>
      <c r="C774" s="2"/>
    </row>
    <row r="775">
      <c r="B775" s="21"/>
      <c r="C775" s="2"/>
    </row>
    <row r="776">
      <c r="B776" s="21"/>
      <c r="C776" s="2"/>
    </row>
    <row r="777">
      <c r="B777" s="21"/>
      <c r="C777" s="2"/>
    </row>
    <row r="778">
      <c r="B778" s="21"/>
      <c r="C778" s="2"/>
    </row>
    <row r="779">
      <c r="B779" s="21"/>
      <c r="C779" s="2"/>
    </row>
    <row r="780">
      <c r="B780" s="21"/>
      <c r="C780" s="2"/>
    </row>
    <row r="781">
      <c r="B781" s="21"/>
      <c r="C781" s="2"/>
    </row>
    <row r="782">
      <c r="B782" s="21"/>
      <c r="C782" s="2"/>
    </row>
    <row r="783">
      <c r="B783" s="21"/>
      <c r="C783" s="2"/>
    </row>
    <row r="784">
      <c r="B784" s="21"/>
      <c r="C784" s="2"/>
    </row>
    <row r="785">
      <c r="B785" s="21"/>
      <c r="C785" s="2"/>
    </row>
    <row r="786">
      <c r="B786" s="21"/>
      <c r="C786" s="2"/>
    </row>
    <row r="787">
      <c r="B787" s="21"/>
      <c r="C787" s="2"/>
    </row>
    <row r="788">
      <c r="B788" s="21"/>
      <c r="C788" s="2"/>
    </row>
    <row r="789">
      <c r="B789" s="21"/>
      <c r="C789" s="2"/>
    </row>
    <row r="790">
      <c r="B790" s="21"/>
      <c r="C790" s="2"/>
    </row>
    <row r="791">
      <c r="B791" s="21"/>
      <c r="C791" s="2"/>
    </row>
    <row r="792">
      <c r="B792" s="21"/>
      <c r="C792" s="2"/>
    </row>
    <row r="793">
      <c r="B793" s="21"/>
      <c r="C793" s="2"/>
    </row>
    <row r="794">
      <c r="B794" s="21"/>
      <c r="C794" s="2"/>
    </row>
    <row r="795">
      <c r="B795" s="21"/>
      <c r="C795" s="2"/>
    </row>
    <row r="796">
      <c r="B796" s="21"/>
      <c r="C796" s="2"/>
    </row>
    <row r="797">
      <c r="B797" s="21"/>
      <c r="C797" s="2"/>
    </row>
    <row r="798">
      <c r="B798" s="21"/>
      <c r="C798" s="2"/>
    </row>
    <row r="799">
      <c r="B799" s="21"/>
      <c r="C799" s="2"/>
    </row>
    <row r="800">
      <c r="B800" s="21"/>
      <c r="C800" s="2"/>
    </row>
    <row r="801">
      <c r="B801" s="21"/>
      <c r="C801" s="2"/>
    </row>
    <row r="802">
      <c r="B802" s="21"/>
      <c r="C802" s="2"/>
    </row>
    <row r="803">
      <c r="B803" s="21"/>
      <c r="C803" s="2"/>
    </row>
    <row r="804">
      <c r="B804" s="21"/>
      <c r="C804" s="2"/>
    </row>
    <row r="805">
      <c r="B805" s="21"/>
      <c r="C805" s="2"/>
    </row>
    <row r="806">
      <c r="B806" s="21"/>
      <c r="C806" s="2"/>
    </row>
    <row r="807">
      <c r="B807" s="21"/>
      <c r="C807" s="2"/>
    </row>
    <row r="808">
      <c r="B808" s="21"/>
      <c r="C808" s="2"/>
    </row>
    <row r="809">
      <c r="B809" s="21"/>
      <c r="C809" s="2"/>
    </row>
    <row r="810">
      <c r="B810" s="21"/>
      <c r="C810" s="2"/>
    </row>
    <row r="811">
      <c r="B811" s="21"/>
      <c r="C811" s="2"/>
    </row>
    <row r="812">
      <c r="B812" s="21"/>
      <c r="C812" s="2"/>
    </row>
    <row r="813">
      <c r="B813" s="21"/>
      <c r="C813" s="2"/>
    </row>
    <row r="814">
      <c r="B814" s="21"/>
      <c r="C814" s="2"/>
    </row>
    <row r="815">
      <c r="B815" s="21"/>
      <c r="C815" s="2"/>
    </row>
    <row r="816">
      <c r="B816" s="21"/>
      <c r="C816" s="2"/>
    </row>
    <row r="817">
      <c r="B817" s="21"/>
      <c r="C817" s="2"/>
    </row>
    <row r="818">
      <c r="B818" s="21"/>
      <c r="C818" s="2"/>
    </row>
    <row r="819">
      <c r="B819" s="21"/>
      <c r="C819" s="2"/>
    </row>
    <row r="820">
      <c r="B820" s="21"/>
      <c r="C820" s="2"/>
    </row>
    <row r="821">
      <c r="B821" s="21"/>
      <c r="C821" s="2"/>
    </row>
    <row r="822">
      <c r="B822" s="21"/>
      <c r="C822" s="2"/>
    </row>
    <row r="823">
      <c r="B823" s="21"/>
      <c r="C823" s="2"/>
    </row>
    <row r="824">
      <c r="B824" s="21"/>
      <c r="C824" s="2"/>
    </row>
    <row r="825">
      <c r="B825" s="21"/>
      <c r="C825" s="2"/>
    </row>
    <row r="826">
      <c r="B826" s="21"/>
      <c r="C826" s="2"/>
    </row>
    <row r="827">
      <c r="B827" s="21"/>
      <c r="C827" s="2"/>
    </row>
    <row r="828">
      <c r="B828" s="21"/>
      <c r="C828" s="2"/>
    </row>
    <row r="829">
      <c r="B829" s="21"/>
      <c r="C829" s="2"/>
    </row>
    <row r="830">
      <c r="B830" s="21"/>
      <c r="C830" s="2"/>
    </row>
    <row r="831">
      <c r="B831" s="21"/>
      <c r="C831" s="2"/>
    </row>
    <row r="832">
      <c r="B832" s="21"/>
      <c r="C832" s="2"/>
    </row>
    <row r="833">
      <c r="B833" s="21"/>
      <c r="C833" s="2"/>
    </row>
    <row r="834">
      <c r="B834" s="21"/>
      <c r="C834" s="2"/>
    </row>
    <row r="835">
      <c r="B835" s="21"/>
      <c r="C835" s="2"/>
    </row>
    <row r="836">
      <c r="B836" s="21"/>
      <c r="C836" s="2"/>
    </row>
    <row r="837">
      <c r="B837" s="21"/>
      <c r="C837" s="2"/>
    </row>
    <row r="838">
      <c r="B838" s="21"/>
      <c r="C838" s="2"/>
    </row>
    <row r="839">
      <c r="B839" s="21"/>
      <c r="C839" s="2"/>
    </row>
    <row r="840">
      <c r="B840" s="21"/>
      <c r="C840" s="2"/>
    </row>
    <row r="841">
      <c r="B841" s="21"/>
      <c r="C841" s="2"/>
    </row>
    <row r="842">
      <c r="B842" s="21"/>
      <c r="C842" s="2"/>
    </row>
    <row r="843">
      <c r="B843" s="21"/>
      <c r="C843" s="2"/>
    </row>
    <row r="844">
      <c r="B844" s="21"/>
      <c r="C844" s="2"/>
    </row>
    <row r="845">
      <c r="B845" s="21"/>
      <c r="C845" s="2"/>
    </row>
    <row r="846">
      <c r="B846" s="21"/>
      <c r="C846" s="2"/>
    </row>
    <row r="847">
      <c r="B847" s="21"/>
      <c r="C847" s="2"/>
    </row>
    <row r="848">
      <c r="B848" s="21"/>
      <c r="C848" s="2"/>
    </row>
    <row r="849">
      <c r="B849" s="21"/>
      <c r="C849" s="2"/>
    </row>
    <row r="850">
      <c r="B850" s="21"/>
      <c r="C850" s="2"/>
    </row>
    <row r="851">
      <c r="B851" s="21"/>
      <c r="C851" s="2"/>
    </row>
    <row r="852">
      <c r="B852" s="21"/>
      <c r="C852" s="2"/>
    </row>
    <row r="853">
      <c r="B853" s="21"/>
      <c r="C853" s="2"/>
    </row>
    <row r="854">
      <c r="B854" s="21"/>
      <c r="C854" s="2"/>
    </row>
    <row r="855">
      <c r="B855" s="21"/>
      <c r="C855" s="2"/>
    </row>
    <row r="856">
      <c r="B856" s="21"/>
      <c r="C856" s="2"/>
    </row>
    <row r="857">
      <c r="B857" s="21"/>
      <c r="C857" s="2"/>
    </row>
    <row r="858">
      <c r="B858" s="21"/>
      <c r="C858" s="2"/>
    </row>
    <row r="859">
      <c r="B859" s="21"/>
      <c r="C859" s="2"/>
    </row>
    <row r="860">
      <c r="B860" s="21"/>
      <c r="C860" s="2"/>
    </row>
    <row r="861">
      <c r="B861" s="21"/>
      <c r="C861" s="2"/>
    </row>
    <row r="862">
      <c r="B862" s="21"/>
      <c r="C862" s="2"/>
    </row>
    <row r="863">
      <c r="B863" s="21"/>
      <c r="C863" s="2"/>
    </row>
    <row r="864">
      <c r="B864" s="21"/>
      <c r="C864" s="2"/>
    </row>
    <row r="865">
      <c r="B865" s="21"/>
      <c r="C865" s="2"/>
    </row>
    <row r="866">
      <c r="B866" s="21"/>
      <c r="C866" s="2"/>
    </row>
    <row r="867">
      <c r="B867" s="21"/>
      <c r="C867" s="2"/>
    </row>
    <row r="868">
      <c r="B868" s="21"/>
      <c r="C868" s="2"/>
    </row>
    <row r="869">
      <c r="B869" s="21"/>
      <c r="C869" s="2"/>
    </row>
    <row r="870">
      <c r="B870" s="21"/>
      <c r="C870" s="2"/>
    </row>
    <row r="871">
      <c r="B871" s="21"/>
      <c r="C871" s="2"/>
    </row>
    <row r="872">
      <c r="B872" s="21"/>
      <c r="C872" s="2"/>
    </row>
    <row r="873">
      <c r="B873" s="21"/>
      <c r="C873" s="2"/>
    </row>
    <row r="874">
      <c r="B874" s="21"/>
      <c r="C874" s="2"/>
    </row>
    <row r="875">
      <c r="B875" s="21"/>
      <c r="C875" s="2"/>
    </row>
    <row r="876">
      <c r="B876" s="21"/>
      <c r="C876" s="2"/>
    </row>
    <row r="877">
      <c r="B877" s="21"/>
      <c r="C877" s="2"/>
    </row>
    <row r="878">
      <c r="B878" s="21"/>
      <c r="C878" s="2"/>
    </row>
    <row r="879">
      <c r="B879" s="21"/>
      <c r="C879" s="2"/>
    </row>
    <row r="880">
      <c r="B880" s="21"/>
      <c r="C880" s="2"/>
    </row>
    <row r="881">
      <c r="B881" s="21"/>
      <c r="C881" s="2"/>
    </row>
    <row r="882">
      <c r="B882" s="21"/>
      <c r="C882" s="2"/>
    </row>
    <row r="883">
      <c r="B883" s="21"/>
      <c r="C883" s="2"/>
    </row>
    <row r="884">
      <c r="B884" s="21"/>
      <c r="C884" s="2"/>
    </row>
    <row r="885">
      <c r="B885" s="21"/>
      <c r="C885" s="2"/>
    </row>
    <row r="886">
      <c r="B886" s="21"/>
      <c r="C886" s="2"/>
    </row>
    <row r="887">
      <c r="B887" s="21"/>
      <c r="C887" s="2"/>
    </row>
    <row r="888">
      <c r="B888" s="21"/>
      <c r="C888" s="2"/>
    </row>
    <row r="889">
      <c r="B889" s="21"/>
      <c r="C889" s="2"/>
    </row>
    <row r="890">
      <c r="B890" s="21"/>
      <c r="C890" s="2"/>
    </row>
    <row r="891">
      <c r="B891" s="21"/>
      <c r="C891" s="2"/>
    </row>
    <row r="892">
      <c r="B892" s="21"/>
      <c r="C892" s="2"/>
    </row>
    <row r="893">
      <c r="B893" s="21"/>
      <c r="C893" s="2"/>
    </row>
    <row r="894">
      <c r="B894" s="21"/>
      <c r="C894" s="2"/>
    </row>
    <row r="895">
      <c r="B895" s="21"/>
      <c r="C895" s="2"/>
    </row>
    <row r="896">
      <c r="B896" s="21"/>
      <c r="C896" s="2"/>
    </row>
    <row r="897">
      <c r="B897" s="21"/>
      <c r="C897" s="2"/>
    </row>
    <row r="898">
      <c r="B898" s="21"/>
      <c r="C898" s="2"/>
    </row>
    <row r="899">
      <c r="B899" s="21"/>
      <c r="C899" s="2"/>
    </row>
    <row r="900">
      <c r="B900" s="21"/>
      <c r="C900" s="2"/>
    </row>
    <row r="901">
      <c r="B901" s="21"/>
      <c r="C901" s="2"/>
    </row>
    <row r="902">
      <c r="B902" s="21"/>
      <c r="C902" s="2"/>
    </row>
    <row r="903">
      <c r="B903" s="21"/>
      <c r="C903" s="2"/>
    </row>
    <row r="904">
      <c r="B904" s="21"/>
      <c r="C904" s="2"/>
    </row>
    <row r="905">
      <c r="B905" s="21"/>
      <c r="C905" s="2"/>
    </row>
    <row r="906">
      <c r="B906" s="21"/>
      <c r="C906" s="2"/>
    </row>
    <row r="907">
      <c r="B907" s="21"/>
      <c r="C907" s="2"/>
    </row>
    <row r="908">
      <c r="B908" s="21"/>
      <c r="C908" s="2"/>
    </row>
    <row r="909">
      <c r="B909" s="21"/>
      <c r="C909" s="2"/>
    </row>
    <row r="910">
      <c r="B910" s="21"/>
      <c r="C910" s="2"/>
    </row>
    <row r="911">
      <c r="B911" s="21"/>
      <c r="C911" s="2"/>
    </row>
    <row r="912">
      <c r="B912" s="21"/>
      <c r="C912" s="2"/>
    </row>
    <row r="913">
      <c r="B913" s="21"/>
      <c r="C913" s="2"/>
    </row>
    <row r="914">
      <c r="B914" s="21"/>
      <c r="C914" s="2"/>
    </row>
    <row r="915">
      <c r="B915" s="21"/>
      <c r="C915" s="2"/>
    </row>
    <row r="916">
      <c r="B916" s="21"/>
      <c r="C916" s="2"/>
    </row>
    <row r="917">
      <c r="B917" s="21"/>
      <c r="C917" s="2"/>
    </row>
    <row r="918">
      <c r="B918" s="21"/>
      <c r="C918" s="2"/>
    </row>
    <row r="919">
      <c r="B919" s="21"/>
      <c r="C919" s="2"/>
    </row>
    <row r="920">
      <c r="B920" s="21"/>
      <c r="C920" s="2"/>
    </row>
    <row r="921">
      <c r="B921" s="21"/>
      <c r="C921" s="2"/>
    </row>
    <row r="922">
      <c r="B922" s="21"/>
      <c r="C922" s="2"/>
    </row>
    <row r="923">
      <c r="B923" s="21"/>
      <c r="C923" s="2"/>
    </row>
    <row r="924">
      <c r="B924" s="21"/>
      <c r="C924" s="2"/>
    </row>
    <row r="925">
      <c r="B925" s="21"/>
      <c r="C925" s="2"/>
    </row>
    <row r="926">
      <c r="B926" s="21"/>
      <c r="C926" s="2"/>
    </row>
    <row r="927">
      <c r="B927" s="21"/>
      <c r="C927" s="2"/>
    </row>
    <row r="928">
      <c r="B928" s="21"/>
      <c r="C928" s="2"/>
    </row>
    <row r="929">
      <c r="B929" s="21"/>
      <c r="C929" s="2"/>
    </row>
    <row r="930">
      <c r="B930" s="21"/>
      <c r="C930" s="2"/>
    </row>
    <row r="931">
      <c r="B931" s="21"/>
      <c r="C931" s="2"/>
    </row>
    <row r="932">
      <c r="B932" s="21"/>
      <c r="C932" s="2"/>
    </row>
    <row r="933">
      <c r="B933" s="21"/>
      <c r="C933" s="2"/>
    </row>
    <row r="934">
      <c r="B934" s="21"/>
      <c r="C934" s="2"/>
    </row>
    <row r="935">
      <c r="B935" s="21"/>
      <c r="C935" s="2"/>
    </row>
    <row r="936">
      <c r="B936" s="21"/>
      <c r="C936" s="2"/>
    </row>
    <row r="937">
      <c r="B937" s="21"/>
      <c r="C937" s="2"/>
    </row>
    <row r="938">
      <c r="B938" s="21"/>
      <c r="C938" s="2"/>
    </row>
    <row r="939">
      <c r="B939" s="21"/>
      <c r="C939" s="2"/>
    </row>
    <row r="940">
      <c r="B940" s="21"/>
      <c r="C940" s="2"/>
    </row>
    <row r="941">
      <c r="B941" s="21"/>
      <c r="C941" s="2"/>
    </row>
    <row r="942">
      <c r="B942" s="21"/>
      <c r="C942" s="2"/>
    </row>
    <row r="943">
      <c r="B943" s="21"/>
      <c r="C943" s="2"/>
    </row>
    <row r="944">
      <c r="B944" s="21"/>
      <c r="C944" s="2"/>
    </row>
    <row r="945">
      <c r="B945" s="21"/>
      <c r="C945" s="2"/>
    </row>
    <row r="946">
      <c r="B946" s="21"/>
      <c r="C946" s="2"/>
    </row>
    <row r="947">
      <c r="B947" s="21"/>
      <c r="C947" s="2"/>
    </row>
    <row r="948">
      <c r="B948" s="21"/>
      <c r="C948" s="2"/>
    </row>
    <row r="949">
      <c r="B949" s="21"/>
      <c r="C949" s="2"/>
    </row>
    <row r="950">
      <c r="B950" s="21"/>
      <c r="C950" s="2"/>
    </row>
    <row r="951">
      <c r="B951" s="21"/>
      <c r="C951" s="2"/>
    </row>
    <row r="952">
      <c r="B952" s="21"/>
      <c r="C952" s="2"/>
    </row>
    <row r="953">
      <c r="B953" s="21"/>
      <c r="C953" s="2"/>
    </row>
    <row r="954">
      <c r="B954" s="21"/>
      <c r="C954" s="2"/>
    </row>
    <row r="955">
      <c r="B955" s="21"/>
      <c r="C955" s="2"/>
    </row>
    <row r="956">
      <c r="B956" s="21"/>
      <c r="C956" s="2"/>
    </row>
    <row r="957">
      <c r="B957" s="21"/>
      <c r="C957" s="2"/>
    </row>
    <row r="958">
      <c r="B958" s="21"/>
      <c r="C958" s="2"/>
    </row>
    <row r="959">
      <c r="B959" s="21"/>
      <c r="C959" s="2"/>
    </row>
    <row r="960">
      <c r="B960" s="21"/>
      <c r="C960" s="2"/>
    </row>
    <row r="961">
      <c r="B961" s="21"/>
      <c r="C961" s="2"/>
    </row>
    <row r="962">
      <c r="B962" s="21"/>
      <c r="C962" s="2"/>
    </row>
    <row r="963">
      <c r="B963" s="21"/>
      <c r="C963" s="2"/>
    </row>
    <row r="964">
      <c r="B964" s="21"/>
      <c r="C964" s="2"/>
    </row>
    <row r="965">
      <c r="B965" s="21"/>
      <c r="C965" s="2"/>
    </row>
    <row r="966">
      <c r="B966" s="21"/>
      <c r="C966" s="2"/>
    </row>
    <row r="967">
      <c r="B967" s="21"/>
      <c r="C967" s="2"/>
    </row>
    <row r="968">
      <c r="B968" s="21"/>
      <c r="C968" s="2"/>
    </row>
    <row r="969">
      <c r="B969" s="21"/>
      <c r="C969" s="2"/>
    </row>
    <row r="970">
      <c r="B970" s="21"/>
      <c r="C970" s="2"/>
    </row>
    <row r="971">
      <c r="B971" s="21"/>
      <c r="C971" s="2"/>
    </row>
    <row r="972">
      <c r="B972" s="21"/>
      <c r="C972" s="2"/>
    </row>
    <row r="973">
      <c r="B973" s="21"/>
      <c r="C973" s="2"/>
    </row>
    <row r="974">
      <c r="B974" s="21"/>
      <c r="C974" s="2"/>
    </row>
    <row r="975">
      <c r="B975" s="21"/>
      <c r="C975" s="2"/>
    </row>
    <row r="976">
      <c r="B976" s="21"/>
      <c r="C976" s="2"/>
    </row>
    <row r="977">
      <c r="B977" s="21"/>
      <c r="C977" s="2"/>
    </row>
    <row r="978">
      <c r="B978" s="21"/>
      <c r="C978" s="2"/>
    </row>
    <row r="979">
      <c r="B979" s="21"/>
      <c r="C979" s="2"/>
    </row>
    <row r="980">
      <c r="B980" s="21"/>
      <c r="C980" s="2"/>
    </row>
    <row r="981">
      <c r="B981" s="21"/>
      <c r="C981" s="2"/>
    </row>
    <row r="982">
      <c r="B982" s="21"/>
      <c r="C982" s="2"/>
    </row>
    <row r="983">
      <c r="B983" s="21"/>
      <c r="C983" s="2"/>
    </row>
    <row r="984">
      <c r="B984" s="21"/>
      <c r="C984" s="2"/>
    </row>
    <row r="985">
      <c r="B985" s="21"/>
      <c r="C985" s="2"/>
    </row>
    <row r="986">
      <c r="B986" s="21"/>
      <c r="C986" s="2"/>
    </row>
    <row r="987">
      <c r="B987" s="21"/>
      <c r="C987" s="2"/>
    </row>
    <row r="988">
      <c r="B988" s="21"/>
      <c r="C988" s="2"/>
    </row>
    <row r="989">
      <c r="B989" s="21"/>
      <c r="C989" s="2"/>
    </row>
    <row r="990">
      <c r="B990" s="21"/>
      <c r="C990" s="2"/>
    </row>
    <row r="991">
      <c r="B991" s="21"/>
      <c r="C991" s="2"/>
    </row>
    <row r="992">
      <c r="B992" s="21"/>
      <c r="C992" s="2"/>
    </row>
    <row r="993">
      <c r="B993" s="21"/>
      <c r="C993" s="2"/>
    </row>
    <row r="994">
      <c r="B994" s="21"/>
      <c r="C994" s="2"/>
    </row>
    <row r="995">
      <c r="B995" s="21"/>
      <c r="C995" s="2"/>
    </row>
    <row r="996">
      <c r="B996" s="21"/>
      <c r="C996" s="2"/>
    </row>
    <row r="997">
      <c r="B997" s="21"/>
      <c r="C997" s="2"/>
    </row>
    <row r="998">
      <c r="B998" s="21"/>
      <c r="C998" s="2"/>
    </row>
    <row r="999">
      <c r="B999" s="21"/>
      <c r="C999" s="2"/>
    </row>
    <row r="1000">
      <c r="B1000" s="21"/>
      <c r="C1000" s="2"/>
    </row>
    <row r="1001">
      <c r="B1001" s="21"/>
      <c r="C1001" s="2"/>
    </row>
    <row r="1002">
      <c r="B1002" s="21"/>
      <c r="C1002" s="2"/>
    </row>
    <row r="1003">
      <c r="B1003" s="21"/>
      <c r="C1003" s="2"/>
    </row>
    <row r="1004">
      <c r="B1004" s="21"/>
      <c r="C1004" s="2"/>
    </row>
    <row r="1005">
      <c r="B1005" s="21"/>
      <c r="C1005" s="2"/>
    </row>
    <row r="1006">
      <c r="B1006" s="21"/>
      <c r="C1006" s="2"/>
    </row>
    <row r="1007">
      <c r="B1007" s="21"/>
      <c r="C1007" s="2"/>
    </row>
    <row r="1008">
      <c r="B1008" s="21"/>
      <c r="C1008" s="2"/>
    </row>
    <row r="1009">
      <c r="B1009" s="21"/>
      <c r="C1009" s="2"/>
    </row>
    <row r="1010">
      <c r="B1010" s="21"/>
      <c r="C1010" s="2"/>
    </row>
    <row r="1011">
      <c r="B1011" s="21"/>
      <c r="C1011" s="2"/>
    </row>
    <row r="1012">
      <c r="B1012" s="21"/>
      <c r="C1012" s="2"/>
    </row>
    <row r="1013">
      <c r="B1013" s="21"/>
      <c r="C1013" s="2"/>
    </row>
    <row r="1014">
      <c r="B1014" s="21"/>
      <c r="C1014" s="2"/>
    </row>
    <row r="1015">
      <c r="B1015" s="21"/>
      <c r="C1015" s="2"/>
    </row>
    <row r="1016">
      <c r="B1016" s="21"/>
      <c r="C1016" s="2"/>
    </row>
    <row r="1017">
      <c r="B1017" s="21"/>
      <c r="C1017" s="2"/>
    </row>
    <row r="1018">
      <c r="B1018" s="21"/>
      <c r="C1018" s="2"/>
    </row>
    <row r="1019">
      <c r="B1019" s="21"/>
      <c r="C1019" s="2"/>
    </row>
    <row r="1020">
      <c r="B1020" s="21"/>
      <c r="C1020" s="2"/>
    </row>
    <row r="1021">
      <c r="B1021" s="21"/>
      <c r="C1021" s="2"/>
    </row>
    <row r="1022">
      <c r="B1022" s="21"/>
      <c r="C1022" s="2"/>
    </row>
    <row r="1023">
      <c r="B1023" s="21"/>
      <c r="C1023" s="2"/>
    </row>
    <row r="1024">
      <c r="B1024" s="21"/>
      <c r="C1024" s="2"/>
    </row>
    <row r="1025">
      <c r="B1025" s="21"/>
      <c r="C1025" s="2"/>
    </row>
    <row r="1026">
      <c r="B1026" s="21"/>
      <c r="C1026" s="2"/>
    </row>
    <row r="1027">
      <c r="B1027" s="21"/>
      <c r="C1027" s="2"/>
    </row>
    <row r="1028">
      <c r="B1028" s="21"/>
      <c r="C1028" s="2"/>
    </row>
    <row r="1029">
      <c r="B1029" s="21"/>
      <c r="C1029" s="2"/>
    </row>
    <row r="1030">
      <c r="B1030" s="21"/>
      <c r="C1030" s="2"/>
    </row>
    <row r="1031">
      <c r="B1031" s="21"/>
      <c r="C1031" s="2"/>
    </row>
    <row r="1032">
      <c r="B1032" s="21"/>
      <c r="C1032" s="2"/>
    </row>
    <row r="1033">
      <c r="B1033" s="21"/>
      <c r="C1033" s="2"/>
    </row>
    <row r="1034">
      <c r="B1034" s="21"/>
      <c r="C1034" s="2"/>
    </row>
    <row r="1035">
      <c r="B1035" s="21"/>
      <c r="C1035" s="2"/>
    </row>
    <row r="1036">
      <c r="B1036" s="21"/>
      <c r="C1036" s="2"/>
    </row>
    <row r="1037">
      <c r="B1037" s="21"/>
      <c r="C1037" s="2"/>
    </row>
    <row r="1038">
      <c r="B1038" s="21"/>
      <c r="C1038" s="2"/>
    </row>
    <row r="1039">
      <c r="B1039" s="21"/>
      <c r="C1039" s="2"/>
    </row>
    <row r="1040">
      <c r="B1040" s="21"/>
      <c r="C1040" s="2"/>
    </row>
    <row r="1041">
      <c r="B1041" s="21"/>
      <c r="C1041" s="2"/>
    </row>
    <row r="1042">
      <c r="B1042" s="21"/>
      <c r="C1042" s="2"/>
    </row>
    <row r="1043">
      <c r="B1043" s="21"/>
      <c r="C1043" s="2"/>
    </row>
    <row r="1044">
      <c r="B1044" s="21"/>
      <c r="C1044" s="2"/>
    </row>
    <row r="1045">
      <c r="B1045" s="21"/>
      <c r="C1045" s="2"/>
    </row>
    <row r="1046">
      <c r="B1046" s="21"/>
      <c r="C1046" s="2"/>
    </row>
    <row r="1047">
      <c r="B1047" s="21"/>
      <c r="C1047" s="2"/>
    </row>
    <row r="1048">
      <c r="B1048" s="21"/>
      <c r="C1048" s="2"/>
    </row>
    <row r="1049">
      <c r="B1049" s="21"/>
      <c r="C1049" s="2"/>
    </row>
    <row r="1050">
      <c r="B1050" s="21"/>
      <c r="C1050" s="2"/>
    </row>
    <row r="1051">
      <c r="B1051" s="21"/>
      <c r="C1051" s="2"/>
    </row>
    <row r="1052">
      <c r="B1052" s="21"/>
      <c r="C1052" s="2"/>
    </row>
    <row r="1053">
      <c r="B1053" s="21"/>
      <c r="C1053" s="2"/>
    </row>
    <row r="1054">
      <c r="B1054" s="21"/>
      <c r="C1054" s="2"/>
    </row>
    <row r="1055">
      <c r="B1055" s="21"/>
      <c r="C1055" s="2"/>
    </row>
    <row r="1056">
      <c r="B1056" s="21"/>
      <c r="C1056" s="2"/>
    </row>
    <row r="1057">
      <c r="B1057" s="21"/>
      <c r="C1057" s="2"/>
    </row>
    <row r="1058">
      <c r="B1058" s="21"/>
      <c r="C1058" s="2"/>
    </row>
    <row r="1059">
      <c r="B1059" s="21"/>
      <c r="C1059" s="2"/>
    </row>
    <row r="1060">
      <c r="B1060" s="21"/>
      <c r="C1060" s="2"/>
    </row>
    <row r="1061">
      <c r="B1061" s="21"/>
      <c r="C1061" s="2"/>
    </row>
    <row r="1062">
      <c r="B1062" s="21"/>
      <c r="C1062" s="2"/>
    </row>
    <row r="1063">
      <c r="B1063" s="21"/>
      <c r="C1063" s="2"/>
    </row>
    <row r="1064">
      <c r="B1064" s="21"/>
      <c r="C1064" s="2"/>
    </row>
    <row r="1065">
      <c r="B1065" s="21"/>
      <c r="C1065" s="2"/>
    </row>
    <row r="1066">
      <c r="B1066" s="21"/>
      <c r="C1066" s="2"/>
    </row>
    <row r="1067">
      <c r="B1067" s="21"/>
      <c r="C1067" s="2"/>
    </row>
    <row r="1068">
      <c r="B1068" s="21"/>
      <c r="C1068" s="2"/>
    </row>
    <row r="1069">
      <c r="B1069" s="21"/>
      <c r="C1069" s="2"/>
    </row>
    <row r="1070">
      <c r="B1070" s="21"/>
      <c r="C1070" s="2"/>
    </row>
    <row r="1071">
      <c r="B1071" s="21"/>
      <c r="C1071" s="2"/>
    </row>
    <row r="1072">
      <c r="B1072" s="21"/>
      <c r="C1072" s="2"/>
    </row>
    <row r="1073">
      <c r="B1073" s="21"/>
      <c r="C1073" s="2"/>
    </row>
    <row r="1074">
      <c r="B1074" s="21"/>
      <c r="C1074" s="2"/>
    </row>
    <row r="1075">
      <c r="B1075" s="21"/>
      <c r="C1075" s="2"/>
    </row>
    <row r="1076">
      <c r="B1076" s="21"/>
      <c r="C1076" s="2"/>
    </row>
    <row r="1077">
      <c r="B1077" s="21"/>
      <c r="C1077" s="2"/>
    </row>
    <row r="1078">
      <c r="B1078" s="21"/>
      <c r="C1078" s="2"/>
    </row>
    <row r="1079">
      <c r="B1079" s="21"/>
      <c r="C1079" s="2"/>
    </row>
    <row r="1080">
      <c r="B1080" s="21"/>
      <c r="C1080" s="2"/>
    </row>
    <row r="1081">
      <c r="B1081" s="21"/>
      <c r="C1081" s="2"/>
    </row>
    <row r="1082">
      <c r="B1082" s="21"/>
      <c r="C1082" s="2"/>
    </row>
    <row r="1083">
      <c r="B1083" s="21"/>
      <c r="C1083" s="2"/>
    </row>
    <row r="1084">
      <c r="B1084" s="21"/>
      <c r="C1084" s="2"/>
    </row>
    <row r="1085">
      <c r="B1085" s="21"/>
      <c r="C1085" s="2"/>
    </row>
    <row r="1086">
      <c r="B1086" s="21"/>
      <c r="C1086" s="2"/>
    </row>
    <row r="1087">
      <c r="B1087" s="21"/>
      <c r="C1087" s="2"/>
    </row>
    <row r="1088">
      <c r="B1088" s="21"/>
      <c r="C1088" s="2"/>
    </row>
    <row r="1089">
      <c r="B1089" s="21"/>
      <c r="C1089" s="2"/>
    </row>
    <row r="1090">
      <c r="B1090" s="21"/>
      <c r="C1090" s="2"/>
    </row>
    <row r="1091">
      <c r="B1091" s="21"/>
      <c r="C1091" s="2"/>
    </row>
    <row r="1092">
      <c r="B1092" s="21"/>
      <c r="C1092" s="2"/>
    </row>
    <row r="1093">
      <c r="B1093" s="21"/>
      <c r="C1093" s="2"/>
    </row>
    <row r="1094">
      <c r="B1094" s="21"/>
      <c r="C1094" s="2"/>
    </row>
    <row r="1095">
      <c r="B1095" s="21"/>
      <c r="C1095" s="2"/>
    </row>
    <row r="1096">
      <c r="B1096" s="21"/>
      <c r="C1096" s="2"/>
    </row>
    <row r="1097">
      <c r="B1097" s="21"/>
      <c r="C1097" s="2"/>
    </row>
    <row r="1098">
      <c r="B1098" s="21"/>
      <c r="C1098" s="2"/>
    </row>
    <row r="1099">
      <c r="B1099" s="21"/>
      <c r="C1099" s="2"/>
    </row>
    <row r="1100">
      <c r="B1100" s="21"/>
      <c r="C1100" s="2"/>
    </row>
    <row r="1101">
      <c r="B1101" s="21"/>
      <c r="C1101" s="2"/>
    </row>
    <row r="1102">
      <c r="B1102" s="21"/>
      <c r="C1102" s="2"/>
    </row>
    <row r="1103">
      <c r="B1103" s="21"/>
      <c r="C1103" s="2"/>
    </row>
    <row r="1104">
      <c r="B1104" s="21"/>
      <c r="C1104" s="2"/>
    </row>
    <row r="1105">
      <c r="B1105" s="21"/>
      <c r="C1105" s="2"/>
    </row>
    <row r="1106">
      <c r="B1106" s="21"/>
      <c r="C1106" s="2"/>
    </row>
    <row r="1107">
      <c r="B1107" s="21"/>
      <c r="C1107" s="2"/>
    </row>
    <row r="1108">
      <c r="B1108" s="21"/>
      <c r="C1108" s="2"/>
    </row>
    <row r="1109">
      <c r="B1109" s="21"/>
      <c r="C1109" s="2"/>
    </row>
    <row r="1110">
      <c r="B1110" s="21"/>
      <c r="C1110" s="2"/>
    </row>
    <row r="1111">
      <c r="B1111" s="21"/>
      <c r="C1111" s="2"/>
    </row>
    <row r="1112">
      <c r="B1112" s="21"/>
      <c r="C1112" s="2"/>
    </row>
    <row r="1113">
      <c r="B1113" s="21"/>
      <c r="C1113" s="2"/>
    </row>
    <row r="1114">
      <c r="B1114" s="21"/>
      <c r="C1114" s="2"/>
    </row>
    <row r="1115">
      <c r="B1115" s="21"/>
      <c r="C1115" s="2"/>
    </row>
    <row r="1116">
      <c r="B1116" s="21"/>
      <c r="C1116" s="2"/>
    </row>
    <row r="1117">
      <c r="B1117" s="21"/>
      <c r="C1117" s="2"/>
    </row>
    <row r="1118">
      <c r="B1118" s="21"/>
      <c r="C1118" s="2"/>
    </row>
    <row r="1119">
      <c r="B1119" s="21"/>
      <c r="C1119" s="2"/>
    </row>
  </sheetData>
  <mergeCells count="2">
    <mergeCell ref="J19:O19"/>
    <mergeCell ref="J34:O34"/>
  </mergeCells>
  <drawing r:id="rId1"/>
</worksheet>
</file>